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Users\Owner\Desktop\2025\FINANCIJSKA IZVJEŠĆA 2025\01.01.-31.12.2025\"/>
    </mc:Choice>
  </mc:AlternateContent>
  <bookViews>
    <workbookView xWindow="0" yWindow="0" windowWidth="28800" windowHeight="1372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E335" i="9" s="1"/>
  <c r="G335" i="9"/>
  <c r="F335" i="9"/>
  <c r="B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E327" i="9" s="1"/>
  <c r="B327" i="9" s="1"/>
  <c r="G327" i="9"/>
  <c r="F327" i="9"/>
  <c r="H326" i="9"/>
  <c r="G326" i="9"/>
  <c r="F326" i="9"/>
  <c r="E326" i="9"/>
  <c r="B326" i="9" s="1"/>
  <c r="H325" i="9"/>
  <c r="G325" i="9"/>
  <c r="E325" i="9" s="1"/>
  <c r="B325" i="9" s="1"/>
  <c r="F325" i="9"/>
  <c r="H324" i="9"/>
  <c r="G324" i="9"/>
  <c r="F324" i="9"/>
  <c r="H323" i="9"/>
  <c r="E323" i="9" s="1"/>
  <c r="G323" i="9"/>
  <c r="F323" i="9"/>
  <c r="B323" i="9"/>
  <c r="H322" i="9"/>
  <c r="G322" i="9"/>
  <c r="E322" i="9" s="1"/>
  <c r="B322" i="9" s="1"/>
  <c r="F322" i="9"/>
  <c r="H321" i="9"/>
  <c r="G321" i="9"/>
  <c r="E321" i="9" s="1"/>
  <c r="F321" i="9"/>
  <c r="H320" i="9"/>
  <c r="G320" i="9"/>
  <c r="F320" i="9"/>
  <c r="H319" i="9"/>
  <c r="G319" i="9"/>
  <c r="E319" i="9" s="1"/>
  <c r="B319" i="9" s="1"/>
  <c r="F319" i="9"/>
  <c r="H318" i="9"/>
  <c r="G318" i="9"/>
  <c r="F318" i="9"/>
  <c r="E318" i="9"/>
  <c r="B318" i="9" s="1"/>
  <c r="H317" i="9"/>
  <c r="G317" i="9"/>
  <c r="E317" i="9" s="1"/>
  <c r="B317" i="9" s="1"/>
  <c r="F317" i="9"/>
  <c r="F316" i="9"/>
  <c r="H315"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298" i="9" s="1"/>
  <c r="F300" i="9"/>
  <c r="F299" i="9"/>
  <c r="F297" i="9"/>
  <c r="L296" i="9"/>
  <c r="F296" i="9" s="1"/>
  <c r="H296" i="9"/>
  <c r="F295" i="9"/>
  <c r="I294" i="9"/>
  <c r="H294" i="9"/>
  <c r="F294" i="9"/>
  <c r="E294" i="9"/>
  <c r="B294" i="9" s="1"/>
  <c r="E293" i="9"/>
  <c r="M292" i="9"/>
  <c r="L292" i="9"/>
  <c r="F292" i="9"/>
  <c r="B292" i="9" s="1"/>
  <c r="E292" i="9"/>
  <c r="M291" i="9"/>
  <c r="L291" i="9"/>
  <c r="F291" i="9" s="1"/>
  <c r="E291" i="9"/>
  <c r="B291" i="9" s="1"/>
  <c r="M290" i="9"/>
  <c r="F290" i="9" s="1"/>
  <c r="L290" i="9"/>
  <c r="E290" i="9"/>
  <c r="B290" i="9"/>
  <c r="M289" i="9"/>
  <c r="L289" i="9"/>
  <c r="F289" i="9" s="1"/>
  <c r="E289" i="9"/>
  <c r="B289" i="9" s="1"/>
  <c r="M288" i="9"/>
  <c r="L288" i="9"/>
  <c r="F288" i="9"/>
  <c r="B288" i="9" s="1"/>
  <c r="E288" i="9"/>
  <c r="M287" i="9"/>
  <c r="L287" i="9"/>
  <c r="F287" i="9" s="1"/>
  <c r="E287" i="9"/>
  <c r="M286" i="9"/>
  <c r="F286" i="9" s="1"/>
  <c r="B286" i="9" s="1"/>
  <c r="L286" i="9"/>
  <c r="E286" i="9"/>
  <c r="M285" i="9"/>
  <c r="L285" i="9"/>
  <c r="F285" i="9" s="1"/>
  <c r="E285" i="9"/>
  <c r="M284" i="9"/>
  <c r="L284" i="9"/>
  <c r="F284" i="9"/>
  <c r="B284" i="9" s="1"/>
  <c r="E284" i="9"/>
  <c r="M283" i="9"/>
  <c r="L283" i="9"/>
  <c r="F283" i="9" s="1"/>
  <c r="E283" i="9"/>
  <c r="B283" i="9" s="1"/>
  <c r="M282" i="9"/>
  <c r="F282" i="9" s="1"/>
  <c r="L282" i="9"/>
  <c r="E282" i="9"/>
  <c r="B282" i="9"/>
  <c r="M281" i="9"/>
  <c r="L281" i="9"/>
  <c r="F281" i="9" s="1"/>
  <c r="E281" i="9"/>
  <c r="B281" i="9" s="1"/>
  <c r="M280" i="9"/>
  <c r="L280" i="9"/>
  <c r="F280" i="9"/>
  <c r="B280" i="9" s="1"/>
  <c r="E280" i="9"/>
  <c r="M279" i="9"/>
  <c r="L279" i="9"/>
  <c r="F279" i="9" s="1"/>
  <c r="E279" i="9"/>
  <c r="M278" i="9"/>
  <c r="F278" i="9" s="1"/>
  <c r="B278" i="9" s="1"/>
  <c r="L278" i="9"/>
  <c r="E278" i="9"/>
  <c r="M277" i="9"/>
  <c r="L277" i="9"/>
  <c r="F277" i="9" s="1"/>
  <c r="E277" i="9"/>
  <c r="M276" i="9"/>
  <c r="L276" i="9"/>
  <c r="F276" i="9"/>
  <c r="B276" i="9" s="1"/>
  <c r="E276" i="9"/>
  <c r="M275" i="9"/>
  <c r="L275" i="9"/>
  <c r="F275" i="9" s="1"/>
  <c r="E275" i="9"/>
  <c r="B275" i="9" s="1"/>
  <c r="M274" i="9"/>
  <c r="F274" i="9" s="1"/>
  <c r="L274" i="9"/>
  <c r="E274" i="9"/>
  <c r="B274" i="9"/>
  <c r="M273" i="9"/>
  <c r="L273" i="9"/>
  <c r="F273" i="9" s="1"/>
  <c r="E273" i="9"/>
  <c r="B273" i="9" s="1"/>
  <c r="M272" i="9"/>
  <c r="L272" i="9"/>
  <c r="F272" i="9"/>
  <c r="B272" i="9" s="1"/>
  <c r="E272" i="9"/>
  <c r="M271" i="9"/>
  <c r="L271" i="9"/>
  <c r="F271" i="9" s="1"/>
  <c r="E271" i="9"/>
  <c r="M270" i="9"/>
  <c r="F270" i="9" s="1"/>
  <c r="B270" i="9" s="1"/>
  <c r="L270" i="9"/>
  <c r="E270" i="9"/>
  <c r="M269" i="9"/>
  <c r="L269" i="9"/>
  <c r="F269" i="9" s="1"/>
  <c r="E269" i="9"/>
  <c r="M268" i="9"/>
  <c r="L268" i="9"/>
  <c r="F268" i="9"/>
  <c r="B268" i="9" s="1"/>
  <c r="E268" i="9"/>
  <c r="M267" i="9"/>
  <c r="L267" i="9"/>
  <c r="F267" i="9" s="1"/>
  <c r="E267" i="9"/>
  <c r="B267" i="9" s="1"/>
  <c r="M266" i="9"/>
  <c r="F266" i="9" s="1"/>
  <c r="L266" i="9"/>
  <c r="E266" i="9"/>
  <c r="B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M260" i="9"/>
  <c r="L260" i="9"/>
  <c r="F260" i="9"/>
  <c r="B260" i="9" s="1"/>
  <c r="E260" i="9"/>
  <c r="M259" i="9"/>
  <c r="L259" i="9"/>
  <c r="F259" i="9" s="1"/>
  <c r="E259" i="9"/>
  <c r="B259" i="9" s="1"/>
  <c r="M258" i="9"/>
  <c r="F258" i="9" s="1"/>
  <c r="L258" i="9"/>
  <c r="E258" i="9"/>
  <c r="B258" i="9"/>
  <c r="M257" i="9"/>
  <c r="L257" i="9"/>
  <c r="F257" i="9" s="1"/>
  <c r="E257" i="9"/>
  <c r="B257" i="9" s="1"/>
  <c r="M256" i="9"/>
  <c r="L256" i="9"/>
  <c r="F256" i="9"/>
  <c r="B256" i="9" s="1"/>
  <c r="E256" i="9"/>
  <c r="M255" i="9"/>
  <c r="L255" i="9"/>
  <c r="F255" i="9" s="1"/>
  <c r="E255" i="9"/>
  <c r="M254" i="9"/>
  <c r="F254" i="9" s="1"/>
  <c r="B254" i="9" s="1"/>
  <c r="L254" i="9"/>
  <c r="E254" i="9"/>
  <c r="M253" i="9"/>
  <c r="L253" i="9"/>
  <c r="F253" i="9" s="1"/>
  <c r="E253" i="9"/>
  <c r="M252" i="9"/>
  <c r="L252" i="9"/>
  <c r="F252" i="9"/>
  <c r="B252" i="9" s="1"/>
  <c r="E252" i="9"/>
  <c r="M251" i="9"/>
  <c r="L251" i="9"/>
  <c r="F251" i="9" s="1"/>
  <c r="E251" i="9"/>
  <c r="B251" i="9" s="1"/>
  <c r="M250" i="9"/>
  <c r="F250" i="9" s="1"/>
  <c r="L250" i="9"/>
  <c r="E250" i="9"/>
  <c r="B250" i="9"/>
  <c r="M249" i="9"/>
  <c r="L249" i="9"/>
  <c r="F249" i="9" s="1"/>
  <c r="E249" i="9"/>
  <c r="B249" i="9" s="1"/>
  <c r="M248" i="9"/>
  <c r="L248" i="9"/>
  <c r="F248" i="9"/>
  <c r="B248" i="9" s="1"/>
  <c r="E248" i="9"/>
  <c r="M247" i="9"/>
  <c r="L247" i="9"/>
  <c r="F247" i="9" s="1"/>
  <c r="E247" i="9"/>
  <c r="M246" i="9"/>
  <c r="F246" i="9" s="1"/>
  <c r="B246" i="9" s="1"/>
  <c r="L246" i="9"/>
  <c r="E246" i="9"/>
  <c r="M245" i="9"/>
  <c r="L245" i="9"/>
  <c r="F245" i="9" s="1"/>
  <c r="E245" i="9"/>
  <c r="M244" i="9"/>
  <c r="L244" i="9"/>
  <c r="F244" i="9"/>
  <c r="B244" i="9" s="1"/>
  <c r="E244" i="9"/>
  <c r="M243" i="9"/>
  <c r="L243" i="9"/>
  <c r="F243" i="9" s="1"/>
  <c r="E243" i="9"/>
  <c r="B243" i="9" s="1"/>
  <c r="M242" i="9"/>
  <c r="F242" i="9" s="1"/>
  <c r="L242" i="9"/>
  <c r="E242" i="9"/>
  <c r="B242" i="9"/>
  <c r="M241" i="9"/>
  <c r="L241" i="9"/>
  <c r="F241" i="9" s="1"/>
  <c r="E241" i="9"/>
  <c r="B241" i="9" s="1"/>
  <c r="M240" i="9"/>
  <c r="L240" i="9"/>
  <c r="F240" i="9"/>
  <c r="B240" i="9" s="1"/>
  <c r="E240" i="9"/>
  <c r="M239" i="9"/>
  <c r="L239" i="9"/>
  <c r="F239" i="9" s="1"/>
  <c r="E239" i="9"/>
  <c r="M238" i="9"/>
  <c r="F238" i="9" s="1"/>
  <c r="B238" i="9" s="1"/>
  <c r="L238" i="9"/>
  <c r="E238" i="9"/>
  <c r="M237" i="9"/>
  <c r="L237" i="9"/>
  <c r="F237" i="9" s="1"/>
  <c r="E237" i="9"/>
  <c r="M236" i="9"/>
  <c r="L236" i="9"/>
  <c r="F236" i="9" s="1"/>
  <c r="B236" i="9" s="1"/>
  <c r="E236" i="9"/>
  <c r="M235" i="9"/>
  <c r="L235" i="9"/>
  <c r="F235" i="9" s="1"/>
  <c r="E235" i="9"/>
  <c r="B235" i="9" s="1"/>
  <c r="M234" i="9"/>
  <c r="F234" i="9" s="1"/>
  <c r="L234" i="9"/>
  <c r="E234" i="9"/>
  <c r="B234" i="9"/>
  <c r="M233" i="9"/>
  <c r="L233" i="9"/>
  <c r="F233" i="9" s="1"/>
  <c r="E233" i="9"/>
  <c r="B233" i="9" s="1"/>
  <c r="M232" i="9"/>
  <c r="L232" i="9"/>
  <c r="F232" i="9"/>
  <c r="B232" i="9" s="1"/>
  <c r="E232" i="9"/>
  <c r="M231" i="9"/>
  <c r="L231" i="9"/>
  <c r="F231" i="9" s="1"/>
  <c r="B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F170" i="9"/>
  <c r="E170" i="9"/>
  <c r="H169" i="9"/>
  <c r="G169" i="9"/>
  <c r="E169" i="9" s="1"/>
  <c r="B169" i="9" s="1"/>
  <c r="F169" i="9"/>
  <c r="H168" i="9"/>
  <c r="G168" i="9"/>
  <c r="E168" i="9" s="1"/>
  <c r="F168" i="9"/>
  <c r="B168" i="9"/>
  <c r="H167" i="9"/>
  <c r="G167" i="9"/>
  <c r="F167" i="9"/>
  <c r="E167" i="9"/>
  <c r="B167" i="9" s="1"/>
  <c r="H166" i="9"/>
  <c r="G166" i="9"/>
  <c r="F166" i="9"/>
  <c r="E166" i="9"/>
  <c r="B166" i="9" s="1"/>
  <c r="H165" i="9"/>
  <c r="G165" i="9"/>
  <c r="E165" i="9" s="1"/>
  <c r="B165" i="9" s="1"/>
  <c r="F165" i="9"/>
  <c r="H164" i="9"/>
  <c r="G164" i="9"/>
  <c r="F164" i="9"/>
  <c r="H163" i="9"/>
  <c r="G163" i="9"/>
  <c r="F163" i="9"/>
  <c r="E163" i="9"/>
  <c r="B163" i="9" s="1"/>
  <c r="H162" i="9"/>
  <c r="G162" i="9"/>
  <c r="F162" i="9"/>
  <c r="E162" i="9"/>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B156" i="9"/>
  <c r="H155" i="9"/>
  <c r="G155" i="9"/>
  <c r="F155" i="9"/>
  <c r="E155" i="9"/>
  <c r="B155" i="9" s="1"/>
  <c r="H154" i="9"/>
  <c r="G154" i="9"/>
  <c r="F154" i="9"/>
  <c r="E154" i="9"/>
  <c r="B154" i="9" s="1"/>
  <c r="H153" i="9"/>
  <c r="G153" i="9"/>
  <c r="E153" i="9" s="1"/>
  <c r="B153" i="9" s="1"/>
  <c r="F153" i="9"/>
  <c r="H152" i="9"/>
  <c r="G152" i="9"/>
  <c r="F152" i="9"/>
  <c r="H151" i="9"/>
  <c r="G151" i="9"/>
  <c r="F151" i="9"/>
  <c r="E151" i="9"/>
  <c r="B151" i="9" s="1"/>
  <c r="H150" i="9"/>
  <c r="G150" i="9"/>
  <c r="F150" i="9"/>
  <c r="E150" i="9"/>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F144" i="9"/>
  <c r="H143" i="9"/>
  <c r="G143" i="9"/>
  <c r="F143" i="9"/>
  <c r="E143" i="9"/>
  <c r="B143" i="9" s="1"/>
  <c r="H142" i="9"/>
  <c r="G142" i="9"/>
  <c r="F142" i="9"/>
  <c r="E142" i="9"/>
  <c r="H141" i="9"/>
  <c r="G141" i="9"/>
  <c r="E141" i="9" s="1"/>
  <c r="B141" i="9" s="1"/>
  <c r="F141" i="9"/>
  <c r="H140" i="9"/>
  <c r="G140" i="9"/>
  <c r="E140" i="9" s="1"/>
  <c r="F140" i="9"/>
  <c r="B140" i="9"/>
  <c r="H139" i="9"/>
  <c r="G139" i="9"/>
  <c r="F139" i="9"/>
  <c r="E139" i="9"/>
  <c r="B139" i="9" s="1"/>
  <c r="H138" i="9"/>
  <c r="G138" i="9"/>
  <c r="F138" i="9"/>
  <c r="E138" i="9"/>
  <c r="B138" i="9" s="1"/>
  <c r="H137" i="9"/>
  <c r="G137" i="9"/>
  <c r="E137" i="9" s="1"/>
  <c r="B137" i="9" s="1"/>
  <c r="F137" i="9"/>
  <c r="H136" i="9"/>
  <c r="G136" i="9"/>
  <c r="F136" i="9"/>
  <c r="H135" i="9"/>
  <c r="G135" i="9"/>
  <c r="F135" i="9"/>
  <c r="E135" i="9"/>
  <c r="B135" i="9" s="1"/>
  <c r="H134" i="9"/>
  <c r="G134" i="9"/>
  <c r="F134" i="9"/>
  <c r="E134" i="9"/>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F128" i="9"/>
  <c r="H127" i="9"/>
  <c r="G127" i="9"/>
  <c r="F127" i="9"/>
  <c r="E127" i="9"/>
  <c r="B127" i="9" s="1"/>
  <c r="H126" i="9"/>
  <c r="G126" i="9"/>
  <c r="F126" i="9"/>
  <c r="E126" i="9"/>
  <c r="H125" i="9"/>
  <c r="G125" i="9"/>
  <c r="E125" i="9" s="1"/>
  <c r="B125" i="9" s="1"/>
  <c r="F125" i="9"/>
  <c r="H124" i="9"/>
  <c r="G124" i="9"/>
  <c r="E124" i="9" s="1"/>
  <c r="F124" i="9"/>
  <c r="B124" i="9"/>
  <c r="H123" i="9"/>
  <c r="G123" i="9"/>
  <c r="F123" i="9"/>
  <c r="E123" i="9"/>
  <c r="B123" i="9" s="1"/>
  <c r="H122" i="9"/>
  <c r="G122" i="9"/>
  <c r="F122" i="9"/>
  <c r="E122" i="9"/>
  <c r="B122" i="9" s="1"/>
  <c r="H121" i="9"/>
  <c r="G121" i="9"/>
  <c r="E121" i="9" s="1"/>
  <c r="B121" i="9" s="1"/>
  <c r="F121" i="9"/>
  <c r="H120" i="9"/>
  <c r="G120" i="9"/>
  <c r="F120" i="9"/>
  <c r="H119" i="9"/>
  <c r="G119" i="9"/>
  <c r="F119" i="9"/>
  <c r="E119" i="9"/>
  <c r="B119" i="9" s="1"/>
  <c r="H118" i="9"/>
  <c r="G118" i="9"/>
  <c r="F118" i="9"/>
  <c r="E118" i="9"/>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F112" i="9"/>
  <c r="H111" i="9"/>
  <c r="G111" i="9"/>
  <c r="F111" i="9"/>
  <c r="E111" i="9"/>
  <c r="B111" i="9" s="1"/>
  <c r="H110" i="9"/>
  <c r="G110" i="9"/>
  <c r="F110" i="9"/>
  <c r="E110" i="9"/>
  <c r="H109" i="9"/>
  <c r="G109" i="9"/>
  <c r="E109" i="9" s="1"/>
  <c r="B109" i="9" s="1"/>
  <c r="F109" i="9"/>
  <c r="H108" i="9"/>
  <c r="G108" i="9"/>
  <c r="E108" i="9" s="1"/>
  <c r="F108" i="9"/>
  <c r="B108" i="9"/>
  <c r="H107" i="9"/>
  <c r="G107" i="9"/>
  <c r="F107" i="9"/>
  <c r="E107" i="9"/>
  <c r="B107" i="9" s="1"/>
  <c r="H106" i="9"/>
  <c r="G106" i="9"/>
  <c r="F106" i="9"/>
  <c r="E106" i="9"/>
  <c r="H105" i="9"/>
  <c r="G105" i="9"/>
  <c r="E105" i="9" s="1"/>
  <c r="F105" i="9"/>
  <c r="H104" i="9"/>
  <c r="G104" i="9"/>
  <c r="E104" i="9" s="1"/>
  <c r="F104" i="9"/>
  <c r="B104" i="9"/>
  <c r="H103" i="9"/>
  <c r="G103" i="9"/>
  <c r="F103" i="9"/>
  <c r="E103" i="9"/>
  <c r="B103" i="9" s="1"/>
  <c r="H102" i="9"/>
  <c r="G102" i="9"/>
  <c r="F102" i="9"/>
  <c r="E102" i="9"/>
  <c r="H101" i="9"/>
  <c r="G101" i="9"/>
  <c r="E101" i="9" s="1"/>
  <c r="F101" i="9"/>
  <c r="H100" i="9"/>
  <c r="G100" i="9"/>
  <c r="E100" i="9" s="1"/>
  <c r="F100" i="9"/>
  <c r="B100" i="9"/>
  <c r="H99" i="9"/>
  <c r="G99" i="9"/>
  <c r="F99" i="9"/>
  <c r="E99" i="9"/>
  <c r="B99" i="9" s="1"/>
  <c r="H98" i="9"/>
  <c r="G98" i="9"/>
  <c r="F98" i="9"/>
  <c r="E98" i="9"/>
  <c r="H97" i="9"/>
  <c r="G97" i="9"/>
  <c r="E97" i="9" s="1"/>
  <c r="F97" i="9"/>
  <c r="H96" i="9"/>
  <c r="G96" i="9"/>
  <c r="F96" i="9"/>
  <c r="E96" i="9"/>
  <c r="B96" i="9" s="1"/>
  <c r="H95" i="9"/>
  <c r="E95" i="9" s="1"/>
  <c r="B95" i="9" s="1"/>
  <c r="G95" i="9"/>
  <c r="F95" i="9"/>
  <c r="H94" i="9"/>
  <c r="G94" i="9"/>
  <c r="E94" i="9" s="1"/>
  <c r="B94" i="9" s="1"/>
  <c r="F94" i="9"/>
  <c r="H93" i="9"/>
  <c r="G93" i="9"/>
  <c r="E93" i="9" s="1"/>
  <c r="B93" i="9" s="1"/>
  <c r="F93" i="9"/>
  <c r="H92" i="9"/>
  <c r="G92" i="9"/>
  <c r="E92" i="9" s="1"/>
  <c r="B92" i="9" s="1"/>
  <c r="F92" i="9"/>
  <c r="H91" i="9"/>
  <c r="E91" i="9" s="1"/>
  <c r="G91" i="9"/>
  <c r="F91" i="9"/>
  <c r="B91" i="9"/>
  <c r="H90" i="9"/>
  <c r="G90" i="9"/>
  <c r="F90" i="9"/>
  <c r="E90" i="9"/>
  <c r="B90" i="9" s="1"/>
  <c r="H89" i="9"/>
  <c r="G89" i="9"/>
  <c r="E89" i="9" s="1"/>
  <c r="F89" i="9"/>
  <c r="B89" i="9"/>
  <c r="H88" i="9"/>
  <c r="G88" i="9"/>
  <c r="F88" i="9"/>
  <c r="E88" i="9"/>
  <c r="B88" i="9" s="1"/>
  <c r="H87" i="9"/>
  <c r="E87" i="9" s="1"/>
  <c r="B87" i="9" s="1"/>
  <c r="G87" i="9"/>
  <c r="F87" i="9"/>
  <c r="H86" i="9"/>
  <c r="G86" i="9"/>
  <c r="E86" i="9" s="1"/>
  <c r="B86" i="9" s="1"/>
  <c r="F86" i="9"/>
  <c r="H85" i="9"/>
  <c r="G85" i="9"/>
  <c r="E85" i="9" s="1"/>
  <c r="B85" i="9" s="1"/>
  <c r="F85" i="9"/>
  <c r="H84" i="9"/>
  <c r="G84" i="9"/>
  <c r="E84" i="9" s="1"/>
  <c r="B84" i="9" s="1"/>
  <c r="F84" i="9"/>
  <c r="H83" i="9"/>
  <c r="E83" i="9" s="1"/>
  <c r="G83" i="9"/>
  <c r="F83" i="9"/>
  <c r="B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G51" i="9"/>
  <c r="F51" i="9"/>
  <c r="B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G43" i="9"/>
  <c r="F43" i="9"/>
  <c r="B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E36" i="9" s="1"/>
  <c r="B36" i="9" s="1"/>
  <c r="F36" i="9"/>
  <c r="H35" i="9"/>
  <c r="E35" i="9" s="1"/>
  <c r="G35" i="9"/>
  <c r="F35" i="9"/>
  <c r="B35" i="9"/>
  <c r="H34" i="9"/>
  <c r="G34" i="9"/>
  <c r="F34" i="9"/>
  <c r="E34" i="9"/>
  <c r="B34" i="9" s="1"/>
  <c r="H33" i="9"/>
  <c r="G33" i="9"/>
  <c r="E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G27" i="9"/>
  <c r="F27" i="9"/>
  <c r="B27" i="9"/>
  <c r="H26" i="9"/>
  <c r="G26" i="9"/>
  <c r="F26" i="9"/>
  <c r="E26" i="9"/>
  <c r="B26" i="9" s="1"/>
  <c r="H25" i="9"/>
  <c r="G25" i="9"/>
  <c r="E25" i="9" s="1"/>
  <c r="F25" i="9"/>
  <c r="F24" i="9"/>
  <c r="F4" i="9"/>
  <c r="O3" i="9"/>
  <c r="G296" i="9" s="1"/>
  <c r="E296" i="9" s="1"/>
  <c r="B296" i="9" s="1"/>
  <c r="I3" i="9"/>
  <c r="H3" i="9"/>
  <c r="G3" i="9"/>
  <c r="D104" i="8"/>
  <c r="D97" i="8"/>
  <c r="D92" i="8"/>
  <c r="D87" i="8"/>
  <c r="D82" i="8"/>
  <c r="D77" i="8"/>
  <c r="D72" i="8"/>
  <c r="D67" i="8"/>
  <c r="D62" i="8"/>
  <c r="D57" i="8"/>
  <c r="D52" i="8"/>
  <c r="D51" i="8"/>
  <c r="D46" i="8"/>
  <c r="D45" i="8" s="1"/>
  <c r="D37" i="8"/>
  <c r="D27" i="8"/>
  <c r="D18" i="8"/>
  <c r="D8" i="8"/>
  <c r="D6" i="8" s="1"/>
  <c r="E44" i="7"/>
  <c r="D44" i="7"/>
  <c r="E39" i="7"/>
  <c r="E38" i="7" s="1"/>
  <c r="D39" i="7"/>
  <c r="D38" i="7" s="1"/>
  <c r="E30" i="7"/>
  <c r="D30" i="7"/>
  <c r="E23" i="7"/>
  <c r="E22" i="7" s="1"/>
  <c r="D23" i="7"/>
  <c r="D22" i="7" s="1"/>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E63" i="5"/>
  <c r="F63" i="5" s="1"/>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2" i="4"/>
  <c r="F471" i="4"/>
  <c r="F470" i="4"/>
  <c r="E470" i="4"/>
  <c r="E466" i="4"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F428" i="4" s="1"/>
  <c r="E427" i="4"/>
  <c r="E648" i="4" s="1"/>
  <c r="D427" i="4"/>
  <c r="F427" i="4" s="1"/>
  <c r="F426"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E361" i="4" s="1"/>
  <c r="D362" i="4"/>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5" i="4" s="1"/>
  <c r="F163" i="4"/>
  <c r="F162" i="4"/>
  <c r="F161" i="4"/>
  <c r="E160" i="4"/>
  <c r="F160" i="4" s="1"/>
  <c r="D160" i="4"/>
  <c r="F159" i="4"/>
  <c r="F158" i="4"/>
  <c r="F157" i="4"/>
  <c r="F156" i="4"/>
  <c r="F155" i="4"/>
  <c r="E154" i="4"/>
  <c r="F154" i="4" s="1"/>
  <c r="D154" i="4"/>
  <c r="E153" i="4"/>
  <c r="D149" i="1" s="1"/>
  <c r="D153" i="4"/>
  <c r="F151" i="4"/>
  <c r="F150" i="4"/>
  <c r="F149" i="4"/>
  <c r="F148" i="4"/>
  <c r="F147" i="4"/>
  <c r="F146" i="4"/>
  <c r="F145" i="4"/>
  <c r="F144" i="4"/>
  <c r="F143" i="4"/>
  <c r="F142" i="4"/>
  <c r="E141" i="4"/>
  <c r="E140" i="4" s="1"/>
  <c r="D141" i="4"/>
  <c r="F141" i="4" s="1"/>
  <c r="F139" i="4"/>
  <c r="F138" i="4"/>
  <c r="F137" i="4"/>
  <c r="F136" i="4"/>
  <c r="F135" i="4"/>
  <c r="E135" i="4"/>
  <c r="D135" i="4"/>
  <c r="E134" i="4"/>
  <c r="F134" i="4" s="1"/>
  <c r="D134" i="4"/>
  <c r="F133" i="4"/>
  <c r="F132" i="4"/>
  <c r="F131" i="4"/>
  <c r="F130" i="4"/>
  <c r="E129" i="4"/>
  <c r="E125" i="4" s="1"/>
  <c r="D129" i="4"/>
  <c r="F129" i="4" s="1"/>
  <c r="F128" i="4"/>
  <c r="F127" i="4"/>
  <c r="F126"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E49"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41" i="3"/>
  <c r="G41" i="3"/>
  <c r="B41" i="3"/>
  <c r="I40"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2" i="1"/>
  <c r="C1682" i="1"/>
  <c r="G1682" i="1" s="1"/>
  <c r="H1681" i="1"/>
  <c r="G1681" i="1"/>
  <c r="C1681" i="1"/>
  <c r="C1680" i="1"/>
  <c r="H1680" i="1" s="1"/>
  <c r="C1679" i="1"/>
  <c r="H1678" i="1"/>
  <c r="C1678" i="1"/>
  <c r="G1678" i="1" s="1"/>
  <c r="H1677" i="1"/>
  <c r="G1677" i="1"/>
  <c r="C1677" i="1"/>
  <c r="C1676" i="1"/>
  <c r="H1676" i="1" s="1"/>
  <c r="C1675" i="1"/>
  <c r="H1674" i="1"/>
  <c r="C1674" i="1"/>
  <c r="G1674" i="1" s="1"/>
  <c r="H1673" i="1"/>
  <c r="G1673" i="1"/>
  <c r="C1673" i="1"/>
  <c r="C1672" i="1"/>
  <c r="H1672" i="1" s="1"/>
  <c r="C1671" i="1"/>
  <c r="H1670" i="1"/>
  <c r="C1670" i="1"/>
  <c r="G1670" i="1" s="1"/>
  <c r="H1669" i="1"/>
  <c r="G1669" i="1"/>
  <c r="C1669" i="1"/>
  <c r="C1668" i="1"/>
  <c r="H1668" i="1" s="1"/>
  <c r="C1667" i="1"/>
  <c r="H1666" i="1"/>
  <c r="C1666" i="1"/>
  <c r="G1666" i="1" s="1"/>
  <c r="H1665" i="1"/>
  <c r="G1665" i="1"/>
  <c r="C1665" i="1"/>
  <c r="C1664" i="1"/>
  <c r="H1664" i="1" s="1"/>
  <c r="C1663" i="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H1641" i="1"/>
  <c r="G1641" i="1"/>
  <c r="C1641" i="1"/>
  <c r="C1640" i="1"/>
  <c r="H1640" i="1" s="1"/>
  <c r="C1639" i="1"/>
  <c r="H1638" i="1"/>
  <c r="C1638" i="1"/>
  <c r="G1638" i="1" s="1"/>
  <c r="H1637" i="1"/>
  <c r="G1637" i="1"/>
  <c r="C1637" i="1"/>
  <c r="C1636" i="1"/>
  <c r="H1636" i="1" s="1"/>
  <c r="C1635" i="1"/>
  <c r="H1634" i="1"/>
  <c r="C1634" i="1"/>
  <c r="G1634" i="1" s="1"/>
  <c r="H1633" i="1"/>
  <c r="G1633" i="1"/>
  <c r="C1633" i="1"/>
  <c r="C1632" i="1"/>
  <c r="H1632" i="1" s="1"/>
  <c r="C1631" i="1"/>
  <c r="H1630" i="1"/>
  <c r="C1630" i="1"/>
  <c r="G1630" i="1" s="1"/>
  <c r="H1629" i="1"/>
  <c r="G1629" i="1"/>
  <c r="C1629" i="1"/>
  <c r="C1628" i="1"/>
  <c r="H1628" i="1" s="1"/>
  <c r="C1627" i="1"/>
  <c r="H1626" i="1"/>
  <c r="G1626" i="1"/>
  <c r="C1626" i="1"/>
  <c r="H1625" i="1"/>
  <c r="G1625" i="1"/>
  <c r="C1625" i="1"/>
  <c r="G1624" i="1"/>
  <c r="C1624" i="1"/>
  <c r="H1624" i="1" s="1"/>
  <c r="C1623" i="1"/>
  <c r="H1622" i="1"/>
  <c r="G1622" i="1"/>
  <c r="C1622" i="1"/>
  <c r="G1620" i="1"/>
  <c r="C1620" i="1"/>
  <c r="H1620" i="1" s="1"/>
  <c r="H1619" i="1"/>
  <c r="C1619" i="1"/>
  <c r="G1619" i="1" s="1"/>
  <c r="C1618" i="1"/>
  <c r="H1617" i="1"/>
  <c r="G1617" i="1"/>
  <c r="C1617" i="1"/>
  <c r="H1616" i="1"/>
  <c r="C1616" i="1"/>
  <c r="G1616" i="1" s="1"/>
  <c r="G1615" i="1"/>
  <c r="C1615" i="1"/>
  <c r="H1615" i="1" s="1"/>
  <c r="C1614" i="1"/>
  <c r="H1613" i="1"/>
  <c r="G1613" i="1"/>
  <c r="C1613" i="1"/>
  <c r="H1612" i="1"/>
  <c r="C1612" i="1"/>
  <c r="G1612" i="1" s="1"/>
  <c r="G1611" i="1"/>
  <c r="C1611" i="1"/>
  <c r="H1611" i="1" s="1"/>
  <c r="C1610" i="1"/>
  <c r="H1609" i="1"/>
  <c r="G1609" i="1"/>
  <c r="C1609" i="1"/>
  <c r="H1608" i="1"/>
  <c r="C1608" i="1"/>
  <c r="G1608" i="1" s="1"/>
  <c r="G1607" i="1"/>
  <c r="C1607" i="1"/>
  <c r="H1607" i="1" s="1"/>
  <c r="C1606" i="1"/>
  <c r="H1605" i="1"/>
  <c r="G1605" i="1"/>
  <c r="C1605" i="1"/>
  <c r="H1604" i="1"/>
  <c r="C1604" i="1"/>
  <c r="G1604" i="1" s="1"/>
  <c r="G1603" i="1"/>
  <c r="C1603" i="1"/>
  <c r="H1603" i="1" s="1"/>
  <c r="H1601" i="1"/>
  <c r="G1601" i="1"/>
  <c r="C1601" i="1"/>
  <c r="H1600" i="1"/>
  <c r="C1600" i="1"/>
  <c r="G1600" i="1" s="1"/>
  <c r="G1599" i="1"/>
  <c r="C1599" i="1"/>
  <c r="H1599" i="1" s="1"/>
  <c r="H1598" i="1"/>
  <c r="C1598" i="1"/>
  <c r="G1598" i="1" s="1"/>
  <c r="H1597" i="1"/>
  <c r="G1597" i="1"/>
  <c r="C1597" i="1"/>
  <c r="H1596" i="1"/>
  <c r="C1596" i="1"/>
  <c r="G1596" i="1" s="1"/>
  <c r="G1595" i="1"/>
  <c r="C1595" i="1"/>
  <c r="H1595" i="1" s="1"/>
  <c r="H1594" i="1"/>
  <c r="C1594" i="1"/>
  <c r="G1594" i="1" s="1"/>
  <c r="H1593" i="1"/>
  <c r="G1593" i="1"/>
  <c r="C1593" i="1"/>
  <c r="H1592" i="1"/>
  <c r="C1592" i="1"/>
  <c r="G1592" i="1" s="1"/>
  <c r="G1591" i="1"/>
  <c r="C1591" i="1"/>
  <c r="H1591" i="1" s="1"/>
  <c r="H1590" i="1"/>
  <c r="C1590" i="1"/>
  <c r="G1590" i="1" s="1"/>
  <c r="H1589" i="1"/>
  <c r="G1589" i="1"/>
  <c r="C1589" i="1"/>
  <c r="C1588" i="1"/>
  <c r="G1588" i="1" s="1"/>
  <c r="G1587" i="1"/>
  <c r="C1587" i="1"/>
  <c r="H1587" i="1" s="1"/>
  <c r="C1586" i="1"/>
  <c r="G1586" i="1" s="1"/>
  <c r="H1585" i="1"/>
  <c r="G1585" i="1"/>
  <c r="C1585" i="1"/>
  <c r="H1584" i="1"/>
  <c r="C1584" i="1"/>
  <c r="G1584" i="1" s="1"/>
  <c r="G1583" i="1"/>
  <c r="C1583" i="1"/>
  <c r="H1583" i="1" s="1"/>
  <c r="H1582" i="1"/>
  <c r="C1582" i="1"/>
  <c r="D1581" i="1"/>
  <c r="C1581" i="1"/>
  <c r="D1580" i="1"/>
  <c r="C1580" i="1"/>
  <c r="D1579" i="1"/>
  <c r="C1579" i="1"/>
  <c r="D1578" i="1"/>
  <c r="C1578" i="1"/>
  <c r="D1577" i="1"/>
  <c r="C1577" i="1"/>
  <c r="H1577" i="1" s="1"/>
  <c r="D1576" i="1"/>
  <c r="C1576" i="1"/>
  <c r="G1576" i="1" s="1"/>
  <c r="D1575" i="1"/>
  <c r="C1575" i="1"/>
  <c r="G1575" i="1" s="1"/>
  <c r="D1574" i="1"/>
  <c r="C1574" i="1"/>
  <c r="G1574" i="1" s="1"/>
  <c r="D1573" i="1"/>
  <c r="C1573" i="1"/>
  <c r="G1573" i="1" s="1"/>
  <c r="G1572" i="1"/>
  <c r="D1572" i="1"/>
  <c r="C1572" i="1"/>
  <c r="H1572" i="1" s="1"/>
  <c r="G1571" i="1"/>
  <c r="D1571" i="1"/>
  <c r="C1571" i="1"/>
  <c r="H1571" i="1" s="1"/>
  <c r="G1570" i="1"/>
  <c r="D1570" i="1"/>
  <c r="C1570" i="1"/>
  <c r="G1569" i="1"/>
  <c r="D1569" i="1"/>
  <c r="C1569" i="1"/>
  <c r="G1568" i="1"/>
  <c r="D1568" i="1"/>
  <c r="C1568" i="1"/>
  <c r="G1567" i="1"/>
  <c r="D1567" i="1"/>
  <c r="C1567" i="1"/>
  <c r="G1566" i="1"/>
  <c r="D1566" i="1"/>
  <c r="C1566" i="1"/>
  <c r="G1565" i="1"/>
  <c r="D1565" i="1"/>
  <c r="C1565" i="1"/>
  <c r="G1564" i="1"/>
  <c r="D1564" i="1"/>
  <c r="C1564" i="1"/>
  <c r="D1563" i="1"/>
  <c r="C1563" i="1"/>
  <c r="H1563" i="1" s="1"/>
  <c r="D1562" i="1"/>
  <c r="C1562" i="1"/>
  <c r="D1561" i="1"/>
  <c r="C1561" i="1"/>
  <c r="D1560" i="1"/>
  <c r="C1560" i="1"/>
  <c r="D1559" i="1"/>
  <c r="C1559" i="1"/>
  <c r="D1558" i="1"/>
  <c r="C1558" i="1"/>
  <c r="D1557" i="1"/>
  <c r="C1557" i="1"/>
  <c r="D1556" i="1"/>
  <c r="C1556" i="1"/>
  <c r="G1554" i="1"/>
  <c r="D1554" i="1"/>
  <c r="C1554" i="1"/>
  <c r="G1553" i="1"/>
  <c r="D1553" i="1"/>
  <c r="C1553" i="1"/>
  <c r="G1552" i="1"/>
  <c r="D1552" i="1"/>
  <c r="C1552" i="1"/>
  <c r="G1551" i="1"/>
  <c r="D1551" i="1"/>
  <c r="C1551" i="1"/>
  <c r="G1550" i="1"/>
  <c r="D1550" i="1"/>
  <c r="C1550" i="1"/>
  <c r="G1549" i="1"/>
  <c r="D1549" i="1"/>
  <c r="C1549" i="1"/>
  <c r="G1548" i="1"/>
  <c r="D1548" i="1"/>
  <c r="C1548" i="1"/>
  <c r="J1547" i="1"/>
  <c r="H1547" i="1"/>
  <c r="D1547" i="1"/>
  <c r="C1547" i="1"/>
  <c r="G1547" i="1" s="1"/>
  <c r="J1546" i="1"/>
  <c r="H1546" i="1"/>
  <c r="D1546" i="1"/>
  <c r="G1546" i="1" s="1"/>
  <c r="I1546" i="1" s="1"/>
  <c r="C1546" i="1"/>
  <c r="D1545" i="1"/>
  <c r="C1545" i="1"/>
  <c r="G1544" i="1"/>
  <c r="D1544" i="1"/>
  <c r="H1544" i="1" s="1"/>
  <c r="C1544" i="1"/>
  <c r="I1543" i="1"/>
  <c r="H1543" i="1"/>
  <c r="D1543" i="1"/>
  <c r="C1543" i="1"/>
  <c r="G1543" i="1" s="1"/>
  <c r="J1542" i="1"/>
  <c r="H1542" i="1"/>
  <c r="D1542" i="1"/>
  <c r="G1542" i="1" s="1"/>
  <c r="I1542" i="1" s="1"/>
  <c r="C1542" i="1"/>
  <c r="D1541" i="1"/>
  <c r="C1541" i="1"/>
  <c r="D1540" i="1"/>
  <c r="C1540" i="1"/>
  <c r="G1540" i="1" s="1"/>
  <c r="H1539" i="1"/>
  <c r="D1539" i="1"/>
  <c r="C1539" i="1"/>
  <c r="G1539" i="1" s="1"/>
  <c r="D1536" i="1"/>
  <c r="C1536" i="1"/>
  <c r="G1536" i="1" s="1"/>
  <c r="H1535" i="1"/>
  <c r="D1535" i="1"/>
  <c r="C1535" i="1"/>
  <c r="G1535" i="1" s="1"/>
  <c r="H1534" i="1"/>
  <c r="D1534" i="1"/>
  <c r="C1534" i="1"/>
  <c r="D1533" i="1"/>
  <c r="C1533" i="1"/>
  <c r="D1532" i="1"/>
  <c r="C1532" i="1"/>
  <c r="G1532" i="1" s="1"/>
  <c r="H1531" i="1"/>
  <c r="D1531" i="1"/>
  <c r="C1531" i="1"/>
  <c r="G1531" i="1" s="1"/>
  <c r="H1530" i="1"/>
  <c r="D1530" i="1"/>
  <c r="C1530" i="1"/>
  <c r="D1529" i="1"/>
  <c r="C1529" i="1"/>
  <c r="D1528" i="1"/>
  <c r="C1528" i="1"/>
  <c r="G1528" i="1" s="1"/>
  <c r="H1527" i="1"/>
  <c r="D1527" i="1"/>
  <c r="C1527" i="1"/>
  <c r="G1527" i="1" s="1"/>
  <c r="H1526" i="1"/>
  <c r="D1526" i="1"/>
  <c r="C1526" i="1"/>
  <c r="D1525" i="1"/>
  <c r="C1525" i="1"/>
  <c r="D1524" i="1"/>
  <c r="C1524" i="1"/>
  <c r="G1524" i="1" s="1"/>
  <c r="H1523" i="1"/>
  <c r="D1523" i="1"/>
  <c r="C1523" i="1"/>
  <c r="G1523" i="1" s="1"/>
  <c r="H1522" i="1"/>
  <c r="D1522" i="1"/>
  <c r="C1522" i="1"/>
  <c r="D1521" i="1"/>
  <c r="C1521" i="1"/>
  <c r="D1520" i="1"/>
  <c r="C1520" i="1"/>
  <c r="G1520" i="1" s="1"/>
  <c r="H1519" i="1"/>
  <c r="D1519" i="1"/>
  <c r="C1519" i="1"/>
  <c r="G1519" i="1" s="1"/>
  <c r="H1518" i="1"/>
  <c r="D1518" i="1"/>
  <c r="C1518" i="1"/>
  <c r="D1517" i="1"/>
  <c r="C1517" i="1"/>
  <c r="D1516" i="1"/>
  <c r="C1516" i="1"/>
  <c r="G1516" i="1" s="1"/>
  <c r="H1515" i="1"/>
  <c r="D1515" i="1"/>
  <c r="C1515" i="1"/>
  <c r="G1515" i="1" s="1"/>
  <c r="H1514" i="1"/>
  <c r="D1514" i="1"/>
  <c r="C1514" i="1"/>
  <c r="D1513" i="1"/>
  <c r="C1513" i="1"/>
  <c r="D1512" i="1"/>
  <c r="C1512" i="1"/>
  <c r="G1512" i="1" s="1"/>
  <c r="H1511" i="1"/>
  <c r="D1511" i="1"/>
  <c r="C1511" i="1"/>
  <c r="G1511" i="1" s="1"/>
  <c r="D1510" i="1"/>
  <c r="D1509" i="1"/>
  <c r="C1509" i="1"/>
  <c r="D1508" i="1"/>
  <c r="C1508" i="1"/>
  <c r="G1508" i="1" s="1"/>
  <c r="H1507" i="1"/>
  <c r="D1507" i="1"/>
  <c r="C1507" i="1"/>
  <c r="G1507" i="1" s="1"/>
  <c r="H1506" i="1"/>
  <c r="D1506" i="1"/>
  <c r="C1506" i="1"/>
  <c r="D1505" i="1"/>
  <c r="C1505" i="1"/>
  <c r="D1504" i="1"/>
  <c r="C1504" i="1"/>
  <c r="G1504" i="1" s="1"/>
  <c r="H1503" i="1"/>
  <c r="D1503" i="1"/>
  <c r="C1503" i="1"/>
  <c r="G1503" i="1" s="1"/>
  <c r="H1502" i="1"/>
  <c r="D1502" i="1"/>
  <c r="C1502" i="1"/>
  <c r="D1501" i="1"/>
  <c r="C1501" i="1"/>
  <c r="D1500" i="1"/>
  <c r="C1500" i="1"/>
  <c r="G1500" i="1" s="1"/>
  <c r="H1499" i="1"/>
  <c r="D1499" i="1"/>
  <c r="C1499" i="1"/>
  <c r="G1499" i="1" s="1"/>
  <c r="H1498" i="1"/>
  <c r="D1498" i="1"/>
  <c r="C1498" i="1"/>
  <c r="D1497" i="1"/>
  <c r="C1497" i="1"/>
  <c r="D1496" i="1"/>
  <c r="C1496" i="1"/>
  <c r="G1496" i="1" s="1"/>
  <c r="H1495" i="1"/>
  <c r="D1495" i="1"/>
  <c r="C1495" i="1"/>
  <c r="G1495" i="1" s="1"/>
  <c r="H1494" i="1"/>
  <c r="D1494" i="1"/>
  <c r="C1494" i="1"/>
  <c r="D1493" i="1"/>
  <c r="C1493" i="1"/>
  <c r="D1492" i="1"/>
  <c r="C1492" i="1"/>
  <c r="G1492" i="1" s="1"/>
  <c r="H1491" i="1"/>
  <c r="D1491" i="1"/>
  <c r="C1491" i="1"/>
  <c r="G1491" i="1" s="1"/>
  <c r="H1490" i="1"/>
  <c r="D1490" i="1"/>
  <c r="C1490" i="1"/>
  <c r="D1489" i="1"/>
  <c r="C1489" i="1"/>
  <c r="D1488" i="1"/>
  <c r="C1488" i="1"/>
  <c r="G1488" i="1" s="1"/>
  <c r="H1487" i="1"/>
  <c r="D1487" i="1"/>
  <c r="C1487" i="1"/>
  <c r="G1487" i="1" s="1"/>
  <c r="H1486" i="1"/>
  <c r="D1486" i="1"/>
  <c r="C1486" i="1"/>
  <c r="D1485" i="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D1476" i="1"/>
  <c r="C1476" i="1"/>
  <c r="G1476" i="1" s="1"/>
  <c r="D1475" i="1"/>
  <c r="C1475" i="1"/>
  <c r="D1474" i="1"/>
  <c r="C1474" i="1"/>
  <c r="G1474" i="1" s="1"/>
  <c r="D1473" i="1"/>
  <c r="C1473" i="1"/>
  <c r="D1472" i="1"/>
  <c r="C1472" i="1"/>
  <c r="G1472" i="1" s="1"/>
  <c r="D1471" i="1"/>
  <c r="C1471" i="1"/>
  <c r="D1470" i="1"/>
  <c r="C1470" i="1"/>
  <c r="G1470" i="1" s="1"/>
  <c r="D1469" i="1"/>
  <c r="C1469" i="1"/>
  <c r="D1468" i="1"/>
  <c r="C1468" i="1"/>
  <c r="G1468" i="1" s="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G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D154" i="1"/>
  <c r="G154" i="1" s="1"/>
  <c r="C154" i="1"/>
  <c r="H153" i="1"/>
  <c r="D153" i="1"/>
  <c r="G153" i="1" s="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07" i="9" l="1"/>
  <c r="B307" i="9" s="1"/>
  <c r="E37" i="9"/>
  <c r="B37" i="9" s="1"/>
  <c r="I34" i="3"/>
  <c r="D1555" i="1"/>
  <c r="H1556" i="1"/>
  <c r="E5" i="7"/>
  <c r="E312" i="9"/>
  <c r="B312" i="9" s="1"/>
  <c r="E320" i="9"/>
  <c r="B320" i="9" s="1"/>
  <c r="E31" i="9"/>
  <c r="B31" i="9" s="1"/>
  <c r="E311" i="9"/>
  <c r="B311" i="9" s="1"/>
  <c r="E324" i="9"/>
  <c r="B324" i="9" s="1"/>
  <c r="E329" i="9"/>
  <c r="H34" i="3"/>
  <c r="C1555" i="1"/>
  <c r="D5" i="7"/>
  <c r="G150" i="1"/>
  <c r="G151" i="1"/>
  <c r="G149" i="1"/>
  <c r="H149"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H1019" i="1"/>
  <c r="G1019" i="1"/>
  <c r="H1021" i="1"/>
  <c r="G1021" i="1"/>
  <c r="H1023" i="1"/>
  <c r="G1023" i="1"/>
  <c r="H1025" i="1"/>
  <c r="G1025" i="1"/>
  <c r="H1027" i="1"/>
  <c r="G1027" i="1"/>
  <c r="H1029" i="1"/>
  <c r="G1029" i="1"/>
  <c r="H1031" i="1"/>
  <c r="G1031" i="1"/>
  <c r="H1033" i="1"/>
  <c r="G1033" i="1"/>
  <c r="H1035" i="1"/>
  <c r="G1035"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H1200" i="1"/>
  <c r="H1201" i="1"/>
  <c r="G1201" i="1"/>
  <c r="H1203" i="1"/>
  <c r="G1203" i="1"/>
  <c r="H1205" i="1"/>
  <c r="G1205"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8" i="1"/>
  <c r="H1368" i="1"/>
  <c r="G1370" i="1"/>
  <c r="H1370" i="1"/>
  <c r="G1372" i="1"/>
  <c r="H1372" i="1"/>
  <c r="G1374" i="1"/>
  <c r="H1374" i="1"/>
  <c r="G1376" i="1"/>
  <c r="H1376" i="1"/>
  <c r="G1378" i="1"/>
  <c r="H1378" i="1"/>
  <c r="G1380" i="1"/>
  <c r="H1380" i="1"/>
  <c r="G1382" i="1"/>
  <c r="H1382" i="1"/>
  <c r="G1384" i="1"/>
  <c r="H1384" i="1"/>
  <c r="G1386" i="1"/>
  <c r="H1386" i="1"/>
  <c r="G1388" i="1"/>
  <c r="H1388" i="1"/>
  <c r="G1390" i="1"/>
  <c r="H1390" i="1"/>
  <c r="G1392" i="1"/>
  <c r="H1392" i="1"/>
  <c r="G1394" i="1"/>
  <c r="H1394" i="1"/>
  <c r="G1396" i="1"/>
  <c r="H1396" i="1"/>
  <c r="G1398" i="1"/>
  <c r="H1398" i="1"/>
  <c r="G1400" i="1"/>
  <c r="H1400" i="1"/>
  <c r="G1402" i="1"/>
  <c r="H1402" i="1"/>
  <c r="G1404" i="1"/>
  <c r="H1404" i="1"/>
  <c r="G1406" i="1"/>
  <c r="H1406" i="1"/>
  <c r="G1408" i="1"/>
  <c r="H1408" i="1"/>
  <c r="G1410" i="1"/>
  <c r="H1410" i="1"/>
  <c r="G1412" i="1"/>
  <c r="H1412" i="1"/>
  <c r="G1414" i="1"/>
  <c r="H1414" i="1"/>
  <c r="G1416" i="1"/>
  <c r="H1416" i="1"/>
  <c r="G1418" i="1"/>
  <c r="H1418" i="1"/>
  <c r="G1420" i="1"/>
  <c r="H1420" i="1"/>
  <c r="G1422" i="1"/>
  <c r="H1422" i="1"/>
  <c r="G1424" i="1"/>
  <c r="H1424" i="1"/>
  <c r="G1426" i="1"/>
  <c r="H1426" i="1"/>
  <c r="G1428" i="1"/>
  <c r="H1428" i="1"/>
  <c r="G1430" i="1"/>
  <c r="H1430" i="1"/>
  <c r="G1432" i="1"/>
  <c r="H1432" i="1"/>
  <c r="G1434" i="1"/>
  <c r="H1434" i="1"/>
  <c r="G1436" i="1"/>
  <c r="H1436" i="1"/>
  <c r="G1438" i="1"/>
  <c r="H1438" i="1"/>
  <c r="G1440" i="1"/>
  <c r="H1440" i="1"/>
  <c r="G1442" i="1"/>
  <c r="H1442" i="1"/>
  <c r="G1444" i="1"/>
  <c r="H1444" i="1"/>
  <c r="G1446" i="1"/>
  <c r="H1446" i="1"/>
  <c r="G1448" i="1"/>
  <c r="H1448" i="1"/>
  <c r="G1450" i="1"/>
  <c r="H1450" i="1"/>
  <c r="G1452" i="1"/>
  <c r="H1452" i="1"/>
  <c r="G1454" i="1"/>
  <c r="H1454" i="1"/>
  <c r="G1456" i="1"/>
  <c r="H1456" i="1"/>
  <c r="G1458" i="1"/>
  <c r="H1458" i="1"/>
  <c r="G1460" i="1"/>
  <c r="H1460" i="1"/>
  <c r="G1462" i="1"/>
  <c r="H1462" i="1"/>
  <c r="G1464" i="1"/>
  <c r="H1464" i="1"/>
  <c r="G1466" i="1"/>
  <c r="H1466" i="1"/>
  <c r="G1367" i="1"/>
  <c r="H1367" i="1"/>
  <c r="G1369" i="1"/>
  <c r="H1369" i="1"/>
  <c r="G1371" i="1"/>
  <c r="H1371" i="1"/>
  <c r="G1373" i="1"/>
  <c r="H1373" i="1"/>
  <c r="G1375" i="1"/>
  <c r="H1375" i="1"/>
  <c r="G1377" i="1"/>
  <c r="H1377" i="1"/>
  <c r="G1379" i="1"/>
  <c r="H1379" i="1"/>
  <c r="G1381" i="1"/>
  <c r="H1381" i="1"/>
  <c r="G1383" i="1"/>
  <c r="H1383" i="1"/>
  <c r="G1385" i="1"/>
  <c r="H1385" i="1"/>
  <c r="G1387" i="1"/>
  <c r="H1387" i="1"/>
  <c r="G1389" i="1"/>
  <c r="H1389" i="1"/>
  <c r="G1391" i="1"/>
  <c r="H1391" i="1"/>
  <c r="G1393" i="1"/>
  <c r="H1393" i="1"/>
  <c r="G1395" i="1"/>
  <c r="H1395" i="1"/>
  <c r="G1397" i="1"/>
  <c r="H1397" i="1"/>
  <c r="G1399" i="1"/>
  <c r="H1399" i="1"/>
  <c r="G1403" i="1"/>
  <c r="H1403" i="1"/>
  <c r="G1405" i="1"/>
  <c r="H1405" i="1"/>
  <c r="G1407" i="1"/>
  <c r="H1407" i="1"/>
  <c r="G1409" i="1"/>
  <c r="H1409" i="1"/>
  <c r="G1411" i="1"/>
  <c r="H1411" i="1"/>
  <c r="G1413" i="1"/>
  <c r="H1413" i="1"/>
  <c r="G1415" i="1"/>
  <c r="H1415" i="1"/>
  <c r="G1417" i="1"/>
  <c r="H1417" i="1"/>
  <c r="G1419" i="1"/>
  <c r="H1419" i="1"/>
  <c r="G1421" i="1"/>
  <c r="H1421" i="1"/>
  <c r="G1423" i="1"/>
  <c r="H1423" i="1"/>
  <c r="G1425" i="1"/>
  <c r="H1425" i="1"/>
  <c r="G1427" i="1"/>
  <c r="H1427" i="1"/>
  <c r="G1429" i="1"/>
  <c r="H1429" i="1"/>
  <c r="G1433" i="1"/>
  <c r="H1433" i="1"/>
  <c r="G1435" i="1"/>
  <c r="H1435" i="1"/>
  <c r="G1437" i="1"/>
  <c r="H1437" i="1"/>
  <c r="G1439" i="1"/>
  <c r="H1439" i="1"/>
  <c r="G1441" i="1"/>
  <c r="H1441" i="1"/>
  <c r="G1443" i="1"/>
  <c r="H1443" i="1"/>
  <c r="G1445" i="1"/>
  <c r="H1445" i="1"/>
  <c r="G1447" i="1"/>
  <c r="H1447" i="1"/>
  <c r="G1449" i="1"/>
  <c r="H1449" i="1"/>
  <c r="G1451" i="1"/>
  <c r="H1451" i="1"/>
  <c r="G1453" i="1"/>
  <c r="H1453" i="1"/>
  <c r="G1455" i="1"/>
  <c r="H1455" i="1"/>
  <c r="G1457" i="1"/>
  <c r="H1457" i="1"/>
  <c r="G1459" i="1"/>
  <c r="H1459" i="1"/>
  <c r="G1461" i="1"/>
  <c r="H1461" i="1"/>
  <c r="G1463" i="1"/>
  <c r="H1463" i="1"/>
  <c r="G1465" i="1"/>
  <c r="H1465" i="1"/>
  <c r="G1467" i="1"/>
  <c r="G1469" i="1"/>
  <c r="G1471" i="1"/>
  <c r="G1473" i="1"/>
  <c r="G1475" i="1"/>
  <c r="G1477" i="1"/>
  <c r="I1567" i="1"/>
  <c r="H1467" i="1"/>
  <c r="H1468" i="1"/>
  <c r="H1469" i="1"/>
  <c r="H1470" i="1"/>
  <c r="H1471" i="1"/>
  <c r="H1472" i="1"/>
  <c r="H1473" i="1"/>
  <c r="H1474" i="1"/>
  <c r="H1475" i="1"/>
  <c r="H1476" i="1"/>
  <c r="H1477" i="1"/>
  <c r="H1478" i="1"/>
  <c r="H1479" i="1"/>
  <c r="H1480" i="1"/>
  <c r="H1481" i="1"/>
  <c r="H1482" i="1"/>
  <c r="H1483" i="1"/>
  <c r="H1484" i="1"/>
  <c r="G1486" i="1"/>
  <c r="H1488" i="1"/>
  <c r="G1490" i="1"/>
  <c r="H1492" i="1"/>
  <c r="G1494" i="1"/>
  <c r="H1496" i="1"/>
  <c r="G1498" i="1"/>
  <c r="H1500" i="1"/>
  <c r="G1502" i="1"/>
  <c r="H1504" i="1"/>
  <c r="G1506" i="1"/>
  <c r="H1508" i="1"/>
  <c r="H1512" i="1"/>
  <c r="G1514" i="1"/>
  <c r="H1516" i="1"/>
  <c r="G1518" i="1"/>
  <c r="H1520" i="1"/>
  <c r="G1522" i="1"/>
  <c r="H1524" i="1"/>
  <c r="G1526" i="1"/>
  <c r="H1528" i="1"/>
  <c r="G1530" i="1"/>
  <c r="H1532" i="1"/>
  <c r="G1534" i="1"/>
  <c r="H1536" i="1"/>
  <c r="H1540" i="1"/>
  <c r="J1544" i="1"/>
  <c r="G1556" i="1"/>
  <c r="H1564" i="1"/>
  <c r="I1564" i="1" s="1"/>
  <c r="J1564" i="1"/>
  <c r="J1565" i="1"/>
  <c r="H1565" i="1"/>
  <c r="I1565" i="1" s="1"/>
  <c r="H1566" i="1"/>
  <c r="I1566" i="1" s="1"/>
  <c r="J1566" i="1"/>
  <c r="J1567" i="1"/>
  <c r="H1567" i="1"/>
  <c r="H1568" i="1"/>
  <c r="I1568" i="1" s="1"/>
  <c r="J1568" i="1"/>
  <c r="J1569" i="1"/>
  <c r="H1569" i="1"/>
  <c r="I1569" i="1" s="1"/>
  <c r="H1570" i="1"/>
  <c r="I1570" i="1" s="1"/>
  <c r="J1570" i="1"/>
  <c r="G1577" i="1"/>
  <c r="G1489" i="1"/>
  <c r="G1493" i="1"/>
  <c r="G1497" i="1"/>
  <c r="G1501" i="1"/>
  <c r="G1505" i="1"/>
  <c r="G1509" i="1"/>
  <c r="G1513" i="1"/>
  <c r="G1517" i="1"/>
  <c r="G1521" i="1"/>
  <c r="G1525" i="1"/>
  <c r="G1529" i="1"/>
  <c r="G1533" i="1"/>
  <c r="G1541" i="1"/>
  <c r="I1541" i="1" s="1"/>
  <c r="J1541" i="1"/>
  <c r="G1545" i="1"/>
  <c r="J1545" i="1"/>
  <c r="H1557" i="1"/>
  <c r="J1557" i="1"/>
  <c r="J1558" i="1"/>
  <c r="H1558" i="1"/>
  <c r="H1559" i="1"/>
  <c r="J1559" i="1"/>
  <c r="J1560" i="1"/>
  <c r="H1560" i="1"/>
  <c r="H1561" i="1"/>
  <c r="J1561" i="1"/>
  <c r="J1562" i="1"/>
  <c r="H1562" i="1"/>
  <c r="J1578" i="1"/>
  <c r="H1578" i="1"/>
  <c r="H1579" i="1"/>
  <c r="J1579" i="1"/>
  <c r="J1580" i="1"/>
  <c r="H1580" i="1"/>
  <c r="H1581" i="1"/>
  <c r="J1581" i="1"/>
  <c r="G1582" i="1"/>
  <c r="I1544" i="1"/>
  <c r="J1573" i="1"/>
  <c r="H1573" i="1"/>
  <c r="I1573" i="1" s="1"/>
  <c r="H1574" i="1"/>
  <c r="I1574" i="1" s="1"/>
  <c r="J1574" i="1"/>
  <c r="J1575" i="1"/>
  <c r="H1575" i="1"/>
  <c r="I1575" i="1" s="1"/>
  <c r="H1576" i="1"/>
  <c r="I1576" i="1" s="1"/>
  <c r="J1576" i="1"/>
  <c r="H1606" i="1"/>
  <c r="G1606" i="1"/>
  <c r="H1610" i="1"/>
  <c r="G1610" i="1"/>
  <c r="H1614" i="1"/>
  <c r="G1614" i="1"/>
  <c r="H1618" i="1"/>
  <c r="G1618" i="1"/>
  <c r="H1489" i="1"/>
  <c r="H1493" i="1"/>
  <c r="H1497" i="1"/>
  <c r="H1501" i="1"/>
  <c r="H1505" i="1"/>
  <c r="H1509" i="1"/>
  <c r="H1513" i="1"/>
  <c r="H1517" i="1"/>
  <c r="H1521" i="1"/>
  <c r="H1525" i="1"/>
  <c r="H1529" i="1"/>
  <c r="H1533" i="1"/>
  <c r="H1541" i="1"/>
  <c r="J1543" i="1"/>
  <c r="H1545" i="1"/>
  <c r="J1548" i="1"/>
  <c r="H1548" i="1"/>
  <c r="I1548" i="1" s="1"/>
  <c r="H1549" i="1"/>
  <c r="I1549" i="1" s="1"/>
  <c r="J1549" i="1"/>
  <c r="J1550" i="1"/>
  <c r="H1550" i="1"/>
  <c r="I1550" i="1" s="1"/>
  <c r="H1551" i="1"/>
  <c r="I1551" i="1" s="1"/>
  <c r="J1551" i="1"/>
  <c r="J1552" i="1"/>
  <c r="H1552" i="1"/>
  <c r="I1552" i="1" s="1"/>
  <c r="H1553" i="1"/>
  <c r="I1553" i="1" s="1"/>
  <c r="J1553" i="1"/>
  <c r="J1554" i="1"/>
  <c r="H1554" i="1"/>
  <c r="I1554" i="1" s="1"/>
  <c r="G1557" i="1"/>
  <c r="I1557" i="1" s="1"/>
  <c r="G1558" i="1"/>
  <c r="I1558" i="1" s="1"/>
  <c r="G1559" i="1"/>
  <c r="I1559" i="1" s="1"/>
  <c r="G1560" i="1"/>
  <c r="I1560" i="1" s="1"/>
  <c r="G1561" i="1"/>
  <c r="I1561" i="1" s="1"/>
  <c r="G1562" i="1"/>
  <c r="I1562" i="1" s="1"/>
  <c r="G1563" i="1"/>
  <c r="G1578" i="1"/>
  <c r="I1578" i="1" s="1"/>
  <c r="G1579" i="1"/>
  <c r="I1579" i="1" s="1"/>
  <c r="G1580" i="1"/>
  <c r="I1580" i="1" s="1"/>
  <c r="G1581" i="1"/>
  <c r="I1581" i="1" s="1"/>
  <c r="H1586" i="1"/>
  <c r="H1588" i="1"/>
  <c r="H1623" i="1"/>
  <c r="G1623" i="1"/>
  <c r="G1628" i="1"/>
  <c r="G1632" i="1"/>
  <c r="G1636" i="1"/>
  <c r="G1640" i="1"/>
  <c r="G1644" i="1"/>
  <c r="G1648" i="1"/>
  <c r="G1652" i="1"/>
  <c r="G1656" i="1"/>
  <c r="G1660" i="1"/>
  <c r="G1664" i="1"/>
  <c r="G1668" i="1"/>
  <c r="G1672" i="1"/>
  <c r="G1676" i="1"/>
  <c r="G1680" i="1"/>
  <c r="G1684" i="1"/>
  <c r="D7" i="4"/>
  <c r="D49" i="4"/>
  <c r="F83" i="4"/>
  <c r="D106" i="4"/>
  <c r="H24" i="9"/>
  <c r="F153" i="4"/>
  <c r="D164" i="4"/>
  <c r="E230" i="4"/>
  <c r="D226" i="1" s="1"/>
  <c r="E491" i="4"/>
  <c r="D485" i="1" s="1"/>
  <c r="F8" i="5"/>
  <c r="H336" i="9"/>
  <c r="E177" i="5"/>
  <c r="F297" i="5"/>
  <c r="D296" i="5"/>
  <c r="E6" i="4"/>
  <c r="F310" i="4"/>
  <c r="D309" i="4"/>
  <c r="F362" i="4"/>
  <c r="D361" i="4"/>
  <c r="D466" i="4"/>
  <c r="F473" i="4"/>
  <c r="E535" i="4"/>
  <c r="E7" i="5"/>
  <c r="H314" i="9"/>
  <c r="E88" i="5"/>
  <c r="D203" i="5"/>
  <c r="E35" i="6"/>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F44" i="4"/>
  <c r="D43" i="4"/>
  <c r="E106" i="4"/>
  <c r="D102" i="1" s="1"/>
  <c r="D140" i="4"/>
  <c r="E164" i="4"/>
  <c r="D160" i="1" s="1"/>
  <c r="D273" i="4"/>
  <c r="E308" i="4"/>
  <c r="E360" i="4"/>
  <c r="F523" i="4"/>
  <c r="D522" i="4"/>
  <c r="E597" i="4"/>
  <c r="D591" i="1" s="1"/>
  <c r="F120" i="5"/>
  <c r="D119" i="5"/>
  <c r="G337" i="9"/>
  <c r="E337" i="9" s="1"/>
  <c r="B337" i="9" s="1"/>
  <c r="F197" i="5"/>
  <c r="G24" i="9"/>
  <c r="E24" i="9" s="1"/>
  <c r="F82" i="4"/>
  <c r="F125" i="4"/>
  <c r="F231" i="4"/>
  <c r="D230" i="4"/>
  <c r="D584" i="4"/>
  <c r="F589" i="4"/>
  <c r="D178" i="5"/>
  <c r="F181" i="5"/>
  <c r="E255" i="5"/>
  <c r="F260" i="5"/>
  <c r="H28" i="3"/>
  <c r="F35" i="6"/>
  <c r="D648" i="4"/>
  <c r="H310" i="9"/>
  <c r="G310" i="9"/>
  <c r="H309" i="9"/>
  <c r="M228"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G213" i="9"/>
  <c r="E213" i="9" s="1"/>
  <c r="B213" i="9" s="1"/>
  <c r="G211" i="9"/>
  <c r="E211" i="9" s="1"/>
  <c r="B211" i="9" s="1"/>
  <c r="G209" i="9"/>
  <c r="E209" i="9" s="1"/>
  <c r="B209" i="9" s="1"/>
  <c r="L207" i="9"/>
  <c r="F207" i="9" s="1"/>
  <c r="G212" i="9"/>
  <c r="E212" i="9" s="1"/>
  <c r="B212" i="9" s="1"/>
  <c r="G210" i="9"/>
  <c r="E210" i="9" s="1"/>
  <c r="B210" i="9" s="1"/>
  <c r="G208" i="9"/>
  <c r="E208" i="9" s="1"/>
  <c r="B208" i="9" s="1"/>
  <c r="D221" i="4"/>
  <c r="D354" i="4"/>
  <c r="D406" i="4"/>
  <c r="D431" i="4"/>
  <c r="D479" i="4"/>
  <c r="D491" i="4"/>
  <c r="D597" i="4"/>
  <c r="D12" i="5"/>
  <c r="D7" i="5" s="1"/>
  <c r="D70" i="5"/>
  <c r="E147" i="5"/>
  <c r="D1152" i="1" s="1"/>
  <c r="H1152" i="1" s="1"/>
  <c r="G315" i="9"/>
  <c r="E315" i="9" s="1"/>
  <c r="B315" i="9" s="1"/>
  <c r="G316" i="9"/>
  <c r="E316" i="9" s="1"/>
  <c r="B316" i="9" s="1"/>
  <c r="D219" i="5"/>
  <c r="D251" i="5"/>
  <c r="D255" i="5"/>
  <c r="D5" i="6"/>
  <c r="D89" i="6"/>
  <c r="B25" i="9"/>
  <c r="B33" i="9"/>
  <c r="B41" i="9"/>
  <c r="B49" i="9"/>
  <c r="B57" i="9"/>
  <c r="B65" i="9"/>
  <c r="B73" i="9"/>
  <c r="B81" i="9"/>
  <c r="D321" i="4"/>
  <c r="D373" i="4"/>
  <c r="E314" i="9"/>
  <c r="B314" i="9" s="1"/>
  <c r="F115" i="6"/>
  <c r="D114" i="6"/>
  <c r="D25" i="8"/>
  <c r="C1602" i="1" s="1"/>
  <c r="I10" i="9"/>
  <c r="B97" i="9"/>
  <c r="B101" i="9"/>
  <c r="B105" i="9"/>
  <c r="E112" i="9"/>
  <c r="B112" i="9" s="1"/>
  <c r="B118" i="9"/>
  <c r="E128" i="9"/>
  <c r="B128" i="9" s="1"/>
  <c r="B134" i="9"/>
  <c r="E144" i="9"/>
  <c r="B144" i="9" s="1"/>
  <c r="B150" i="9"/>
  <c r="B162" i="9"/>
  <c r="E172" i="9"/>
  <c r="B172" i="9" s="1"/>
  <c r="B98" i="9"/>
  <c r="B102" i="9"/>
  <c r="B106" i="9"/>
  <c r="B110" i="9"/>
  <c r="E120" i="9"/>
  <c r="B120" i="9" s="1"/>
  <c r="B126" i="9"/>
  <c r="E136" i="9"/>
  <c r="B136" i="9" s="1"/>
  <c r="B142" i="9"/>
  <c r="E152" i="9"/>
  <c r="B152" i="9" s="1"/>
  <c r="E164" i="9"/>
  <c r="B164" i="9" s="1"/>
  <c r="B170" i="9"/>
  <c r="B239" i="9"/>
  <c r="B247" i="9"/>
  <c r="B255" i="9"/>
  <c r="B263" i="9"/>
  <c r="B271" i="9"/>
  <c r="B279" i="9"/>
  <c r="B287" i="9"/>
  <c r="B313" i="9"/>
  <c r="B321" i="9"/>
  <c r="B329" i="9"/>
  <c r="B229" i="9"/>
  <c r="B237" i="9"/>
  <c r="B245" i="9"/>
  <c r="B253" i="9"/>
  <c r="B261" i="9"/>
  <c r="B269" i="9"/>
  <c r="B277" i="9"/>
  <c r="B285" i="9"/>
  <c r="I33" i="3" l="1"/>
  <c r="D1538" i="1"/>
  <c r="H33" i="3"/>
  <c r="C1538" i="1"/>
  <c r="H1555" i="1"/>
  <c r="G1555" i="1"/>
  <c r="G346" i="9"/>
  <c r="E346" i="9" s="1"/>
  <c r="E345" i="9" s="1"/>
  <c r="I10" i="3" s="1"/>
  <c r="F7" i="5"/>
  <c r="H22" i="3"/>
  <c r="C1012" i="1"/>
  <c r="H1602" i="1"/>
  <c r="G1602" i="1"/>
  <c r="F255" i="5"/>
  <c r="C1259" i="1"/>
  <c r="F597" i="4"/>
  <c r="C591" i="1"/>
  <c r="F406" i="4"/>
  <c r="C401" i="1"/>
  <c r="D44" i="8"/>
  <c r="E251" i="5"/>
  <c r="D1259" i="1"/>
  <c r="F584" i="4"/>
  <c r="C578" i="1"/>
  <c r="F119" i="5"/>
  <c r="C1124" i="1"/>
  <c r="G338" i="9"/>
  <c r="E338" i="9" s="1"/>
  <c r="B338" i="9" s="1"/>
  <c r="F203" i="5"/>
  <c r="C1207" i="1"/>
  <c r="I22" i="3"/>
  <c r="D1012" i="1"/>
  <c r="F361" i="4"/>
  <c r="D360" i="4"/>
  <c r="C356" i="1"/>
  <c r="E152" i="4"/>
  <c r="F296" i="5"/>
  <c r="C1300" i="1"/>
  <c r="F106" i="4"/>
  <c r="C102" i="1"/>
  <c r="F373" i="4"/>
  <c r="C368" i="1"/>
  <c r="H25" i="3"/>
  <c r="F251" i="5"/>
  <c r="C1255" i="1"/>
  <c r="F491" i="4"/>
  <c r="C485" i="1"/>
  <c r="F354" i="4"/>
  <c r="C349" i="1"/>
  <c r="G343" i="9"/>
  <c r="E343" i="9" s="1"/>
  <c r="F230" i="4"/>
  <c r="C226" i="1"/>
  <c r="B24" i="9"/>
  <c r="E418" i="4"/>
  <c r="D413" i="1" s="1"/>
  <c r="D355" i="1"/>
  <c r="F140" i="4"/>
  <c r="C136" i="1"/>
  <c r="F147" i="5"/>
  <c r="D529" i="1"/>
  <c r="E422" i="4"/>
  <c r="I17" i="3"/>
  <c r="D2" i="1"/>
  <c r="F164" i="4"/>
  <c r="D152" i="4"/>
  <c r="C160" i="1"/>
  <c r="G1152" i="1"/>
  <c r="F114" i="6"/>
  <c r="H30" i="3"/>
  <c r="C1510" i="1"/>
  <c r="F321" i="4"/>
  <c r="C316" i="1"/>
  <c r="F89" i="6"/>
  <c r="C1485" i="1"/>
  <c r="G339" i="9"/>
  <c r="E339" i="9" s="1"/>
  <c r="B339" i="9" s="1"/>
  <c r="F219" i="5"/>
  <c r="C1223" i="1"/>
  <c r="D69" i="5"/>
  <c r="D6" i="5" s="1"/>
  <c r="F70" i="5"/>
  <c r="C1075" i="1"/>
  <c r="F479" i="4"/>
  <c r="C473" i="1"/>
  <c r="F221" i="4"/>
  <c r="C217" i="1"/>
  <c r="E310" i="9"/>
  <c r="B310" i="9" s="1"/>
  <c r="F648" i="4"/>
  <c r="C642" i="1"/>
  <c r="G336" i="9"/>
  <c r="E336" i="9" s="1"/>
  <c r="B336" i="9" s="1"/>
  <c r="F178" i="5"/>
  <c r="D177" i="5"/>
  <c r="C1182" i="1"/>
  <c r="E417" i="4"/>
  <c r="D412" i="1" s="1"/>
  <c r="D303" i="1"/>
  <c r="E69" i="5"/>
  <c r="E6" i="5" s="1"/>
  <c r="D1093" i="1"/>
  <c r="F309" i="4"/>
  <c r="D308" i="4"/>
  <c r="C304" i="1"/>
  <c r="E176" i="5"/>
  <c r="D1180" i="1" s="1"/>
  <c r="I24" i="3"/>
  <c r="D1181" i="1"/>
  <c r="D535" i="4"/>
  <c r="F49" i="4"/>
  <c r="C45" i="1"/>
  <c r="E430" i="4"/>
  <c r="G348" i="9"/>
  <c r="E348" i="9" s="1"/>
  <c r="H27" i="3"/>
  <c r="D141" i="6"/>
  <c r="F5" i="6"/>
  <c r="C1401" i="1"/>
  <c r="F12" i="5"/>
  <c r="C1017" i="1"/>
  <c r="D430" i="4"/>
  <c r="F431" i="4"/>
  <c r="C425" i="1"/>
  <c r="B207" i="9"/>
  <c r="F522" i="4"/>
  <c r="C516" i="1"/>
  <c r="F273" i="4"/>
  <c r="C269" i="1"/>
  <c r="F43" i="4"/>
  <c r="C39" i="1"/>
  <c r="I28" i="3"/>
  <c r="D1431" i="1"/>
  <c r="F466" i="4"/>
  <c r="C460" i="1"/>
  <c r="E141" i="6"/>
  <c r="F7" i="4"/>
  <c r="D6" i="4"/>
  <c r="C3" i="1"/>
  <c r="I1545" i="1"/>
  <c r="B346" i="9" l="1"/>
  <c r="H1538" i="1"/>
  <c r="G1538" i="1"/>
  <c r="H299" i="9"/>
  <c r="D1011" i="1"/>
  <c r="F6" i="5"/>
  <c r="C1011" i="1"/>
  <c r="G1431" i="1"/>
  <c r="H1431" i="1"/>
  <c r="H269" i="1"/>
  <c r="G269" i="1"/>
  <c r="H1017" i="1"/>
  <c r="G1017" i="1"/>
  <c r="F141" i="6"/>
  <c r="H31" i="3"/>
  <c r="C1537" i="1"/>
  <c r="E639" i="4"/>
  <c r="D633" i="1" s="1"/>
  <c r="D424" i="1"/>
  <c r="D417" i="4"/>
  <c r="F308" i="4"/>
  <c r="C303" i="1"/>
  <c r="H1223" i="1"/>
  <c r="G1223" i="1"/>
  <c r="H160" i="1"/>
  <c r="G160" i="1"/>
  <c r="E640" i="4"/>
  <c r="D634" i="1" s="1"/>
  <c r="H226" i="1"/>
  <c r="G226" i="1"/>
  <c r="H1300" i="1"/>
  <c r="G1300" i="1"/>
  <c r="D418" i="4"/>
  <c r="F360" i="4"/>
  <c r="C355" i="1"/>
  <c r="H1124" i="1"/>
  <c r="G1124" i="1"/>
  <c r="I31" i="3"/>
  <c r="D1537" i="1"/>
  <c r="H425" i="1"/>
  <c r="G425" i="1"/>
  <c r="H45" i="1"/>
  <c r="G45" i="1"/>
  <c r="H217" i="1"/>
  <c r="G217" i="1"/>
  <c r="H1075" i="1"/>
  <c r="G1075" i="1"/>
  <c r="H316" i="1"/>
  <c r="G316" i="1"/>
  <c r="F152" i="4"/>
  <c r="H18" i="3"/>
  <c r="D299" i="4"/>
  <c r="C148" i="1"/>
  <c r="H485" i="1"/>
  <c r="G485" i="1"/>
  <c r="H1207" i="1"/>
  <c r="G1207" i="1"/>
  <c r="I25" i="3"/>
  <c r="D1255" i="1"/>
  <c r="H591" i="1"/>
  <c r="G591" i="1"/>
  <c r="H3" i="1"/>
  <c r="G3" i="1"/>
  <c r="H460" i="1"/>
  <c r="G460" i="1"/>
  <c r="H39" i="1"/>
  <c r="G39" i="1"/>
  <c r="H516" i="1"/>
  <c r="G516" i="1"/>
  <c r="H9" i="3"/>
  <c r="G1401" i="1"/>
  <c r="H1401" i="1"/>
  <c r="E347" i="9"/>
  <c r="B348" i="9"/>
  <c r="H1093" i="1"/>
  <c r="G1093" i="1"/>
  <c r="H1182" i="1"/>
  <c r="G1182" i="1"/>
  <c r="H642" i="1"/>
  <c r="G642" i="1"/>
  <c r="E643" i="4"/>
  <c r="D417" i="1"/>
  <c r="H136" i="1"/>
  <c r="G136" i="1"/>
  <c r="B343" i="9"/>
  <c r="H368" i="1"/>
  <c r="G368" i="1"/>
  <c r="H102" i="1"/>
  <c r="G102" i="1"/>
  <c r="E299" i="4"/>
  <c r="I18" i="3"/>
  <c r="D148" i="1"/>
  <c r="H578" i="1"/>
  <c r="G578" i="1"/>
  <c r="K1481" i="9"/>
  <c r="G344" i="9"/>
  <c r="E344" i="9" s="1"/>
  <c r="B344" i="9" s="1"/>
  <c r="C1621" i="1"/>
  <c r="I39" i="3"/>
  <c r="H19" i="9"/>
  <c r="E19" i="9" s="1"/>
  <c r="B19" i="9" s="1"/>
  <c r="D300" i="4"/>
  <c r="F6" i="4"/>
  <c r="H17" i="3"/>
  <c r="D422" i="4"/>
  <c r="C2" i="1"/>
  <c r="D639" i="4"/>
  <c r="F430" i="4"/>
  <c r="C424" i="1"/>
  <c r="F535" i="4"/>
  <c r="D640" i="4"/>
  <c r="C529" i="1"/>
  <c r="H304" i="1"/>
  <c r="G304" i="1"/>
  <c r="I23" i="3"/>
  <c r="D1074" i="1"/>
  <c r="H24" i="3"/>
  <c r="F177" i="5"/>
  <c r="D176" i="5"/>
  <c r="G306" i="9" s="1"/>
  <c r="E306" i="9" s="1"/>
  <c r="B306" i="9" s="1"/>
  <c r="C1181" i="1"/>
  <c r="H473" i="1"/>
  <c r="G473" i="1"/>
  <c r="H23" i="3"/>
  <c r="F69" i="5"/>
  <c r="C1074" i="1"/>
  <c r="G1485" i="1"/>
  <c r="H1485" i="1"/>
  <c r="G1510" i="1"/>
  <c r="H1510" i="1"/>
  <c r="H349" i="1"/>
  <c r="G349" i="1"/>
  <c r="H1255" i="1"/>
  <c r="G1255" i="1"/>
  <c r="H356" i="1"/>
  <c r="G356" i="1"/>
  <c r="H401" i="1"/>
  <c r="G401" i="1"/>
  <c r="H1259" i="1"/>
  <c r="G1259" i="1"/>
  <c r="H1012" i="1"/>
  <c r="G1012" i="1"/>
  <c r="H1074" i="1" l="1"/>
  <c r="G1074" i="1"/>
  <c r="H2" i="1"/>
  <c r="G2" i="1"/>
  <c r="C296" i="1"/>
  <c r="G1621" i="1"/>
  <c r="H1621" i="1"/>
  <c r="H11" i="3"/>
  <c r="H355" i="1"/>
  <c r="G355" i="1"/>
  <c r="H303" i="1"/>
  <c r="G303" i="1"/>
  <c r="G299" i="9"/>
  <c r="E299" i="9" s="1"/>
  <c r="E342" i="9"/>
  <c r="K3" i="9"/>
  <c r="I9" i="3"/>
  <c r="G1537" i="1"/>
  <c r="H1537" i="1"/>
  <c r="H424" i="1"/>
  <c r="G424" i="1"/>
  <c r="D643" i="4"/>
  <c r="F422" i="4"/>
  <c r="C417" i="1"/>
  <c r="H1181" i="1"/>
  <c r="G1181" i="1"/>
  <c r="H529" i="1"/>
  <c r="G529" i="1"/>
  <c r="D637" i="1"/>
  <c r="H148" i="1"/>
  <c r="G148" i="1"/>
  <c r="F418" i="4"/>
  <c r="C413" i="1"/>
  <c r="F417" i="4"/>
  <c r="C412" i="1"/>
  <c r="H8" i="3"/>
  <c r="H1011" i="1"/>
  <c r="G1011" i="1"/>
  <c r="F176" i="5"/>
  <c r="C1180" i="1"/>
  <c r="F640" i="4"/>
  <c r="C634" i="1"/>
  <c r="F639" i="4"/>
  <c r="C633" i="1"/>
  <c r="E301" i="4"/>
  <c r="D297" i="1" s="1"/>
  <c r="E423" i="4"/>
  <c r="D295" i="1"/>
  <c r="E300" i="4"/>
  <c r="D301" i="4"/>
  <c r="F299" i="4"/>
  <c r="D423" i="4"/>
  <c r="C295" i="1"/>
  <c r="H295" i="1" l="1"/>
  <c r="G295" i="1"/>
  <c r="H633" i="1"/>
  <c r="G633" i="1"/>
  <c r="H1180" i="1"/>
  <c r="G1180" i="1"/>
  <c r="F643" i="4"/>
  <c r="C637" i="1"/>
  <c r="D425" i="4"/>
  <c r="F423" i="4"/>
  <c r="D644" i="4"/>
  <c r="C418" i="1"/>
  <c r="G20" i="9"/>
  <c r="F301" i="4"/>
  <c r="C297" i="1"/>
  <c r="H413" i="1"/>
  <c r="G413" i="1"/>
  <c r="D424" i="4"/>
  <c r="D296" i="1"/>
  <c r="G296" i="1" s="1"/>
  <c r="N3" i="9"/>
  <c r="I11" i="3"/>
  <c r="F300" i="4"/>
  <c r="M3" i="9"/>
  <c r="B299" i="9"/>
  <c r="H296" i="1"/>
  <c r="H412" i="1"/>
  <c r="G412" i="1"/>
  <c r="H417" i="1"/>
  <c r="G417" i="1"/>
  <c r="E644" i="4"/>
  <c r="E425" i="4"/>
  <c r="D420" i="1" s="1"/>
  <c r="D418" i="1"/>
  <c r="H20" i="9"/>
  <c r="E424" i="4"/>
  <c r="D419" i="1" s="1"/>
  <c r="H634" i="1"/>
  <c r="G634" i="1"/>
  <c r="H297" i="1" l="1"/>
  <c r="G297" i="1"/>
  <c r="D646" i="4"/>
  <c r="F644" i="4"/>
  <c r="C638" i="1"/>
  <c r="E646" i="4"/>
  <c r="D638" i="1"/>
  <c r="E645" i="4"/>
  <c r="F424" i="4"/>
  <c r="C419" i="1"/>
  <c r="D645" i="4"/>
  <c r="E20" i="9"/>
  <c r="B20" i="9" s="1"/>
  <c r="F425" i="4"/>
  <c r="C420" i="1"/>
  <c r="H334" i="9"/>
  <c r="G334" i="9"/>
  <c r="E334" i="9" s="1"/>
  <c r="H418" i="1"/>
  <c r="G418" i="1"/>
  <c r="H637" i="1"/>
  <c r="G637" i="1"/>
  <c r="B334" i="9" l="1"/>
  <c r="E298" i="9"/>
  <c r="I8" i="3" s="1"/>
  <c r="E649" i="4"/>
  <c r="D639" i="1"/>
  <c r="F645" i="4"/>
  <c r="D649" i="4"/>
  <c r="C639" i="1"/>
  <c r="G297" i="9"/>
  <c r="E297" i="9" s="1"/>
  <c r="B297" i="9" s="1"/>
  <c r="D650" i="4"/>
  <c r="F646" i="4"/>
  <c r="C640" i="1"/>
  <c r="H420" i="1"/>
  <c r="G420" i="1"/>
  <c r="H419" i="1"/>
  <c r="G419" i="1"/>
  <c r="E650" i="4"/>
  <c r="D640" i="1"/>
  <c r="H638" i="1"/>
  <c r="G638" i="1"/>
  <c r="H640" i="1" l="1"/>
  <c r="G640" i="1"/>
  <c r="H639" i="1"/>
  <c r="G639" i="1"/>
  <c r="I19" i="3"/>
  <c r="D643" i="1"/>
  <c r="H19" i="3"/>
  <c r="F649" i="4"/>
  <c r="C643" i="1"/>
  <c r="I20" i="3"/>
  <c r="D644" i="1"/>
  <c r="H20" i="3"/>
  <c r="F650" i="4"/>
  <c r="C644" i="1"/>
  <c r="H644" i="1" l="1"/>
  <c r="G644" i="1"/>
  <c r="H643" i="1"/>
  <c r="G643" i="1"/>
  <c r="H7" i="3"/>
  <c r="J3" i="9" l="1"/>
  <c r="G295" i="9" l="1"/>
  <c r="E295" i="9" s="1"/>
  <c r="L293" i="9"/>
  <c r="F293" i="9" s="1"/>
  <c r="H295" i="9"/>
  <c r="H18" i="9"/>
  <c r="G18" i="9"/>
  <c r="L16" i="9"/>
  <c r="H15" i="9"/>
  <c r="G17" i="9"/>
  <c r="I13" i="9"/>
  <c r="J8" i="9"/>
  <c r="J11" i="9"/>
  <c r="K6" i="9"/>
  <c r="K13" i="9"/>
  <c r="I7" i="9"/>
  <c r="K8" i="9"/>
  <c r="K12" i="9"/>
  <c r="H17" i="9"/>
  <c r="G16" i="9"/>
  <c r="H21" i="9"/>
  <c r="J17" i="9"/>
  <c r="J12" i="9"/>
  <c r="K7" i="9"/>
  <c r="K10" i="9"/>
  <c r="I11" i="9"/>
  <c r="J6" i="9"/>
  <c r="J13" i="9"/>
  <c r="I17" i="9"/>
  <c r="H22" i="9"/>
  <c r="K11" i="9"/>
  <c r="I5" i="9"/>
  <c r="I8" i="9"/>
  <c r="E8" i="9" s="1"/>
  <c r="B8" i="9" s="1"/>
  <c r="J10" i="9"/>
  <c r="K5" i="9"/>
  <c r="I6" i="9"/>
  <c r="L15" i="9"/>
  <c r="G21" i="9"/>
  <c r="G15" i="9"/>
  <c r="E15" i="9" s="1"/>
  <c r="I9" i="9"/>
  <c r="I12" i="9"/>
  <c r="J7" i="9"/>
  <c r="K9" i="9"/>
  <c r="J5" i="9"/>
  <c r="J9" i="9"/>
  <c r="M16" i="9"/>
  <c r="G22" i="9"/>
  <c r="M15" i="9"/>
  <c r="H16" i="9"/>
  <c r="E21" i="9" l="1"/>
  <c r="B21" i="9" s="1"/>
  <c r="E10" i="9"/>
  <c r="B10" i="9" s="1"/>
  <c r="E11" i="9"/>
  <c r="B11" i="9" s="1"/>
  <c r="E17" i="9"/>
  <c r="B17" i="9" s="1"/>
  <c r="E12" i="9"/>
  <c r="B12" i="9" s="1"/>
  <c r="F15" i="9"/>
  <c r="E9" i="9"/>
  <c r="B9" i="9" s="1"/>
  <c r="E6" i="9"/>
  <c r="B6" i="9" s="1"/>
  <c r="E5" i="9"/>
  <c r="E16" i="9"/>
  <c r="E7" i="9"/>
  <c r="B7" i="9" s="1"/>
  <c r="F16" i="9"/>
  <c r="B293" i="9"/>
  <c r="F23" i="9"/>
  <c r="E22" i="9"/>
  <c r="B22" i="9" s="1"/>
  <c r="B15" i="9"/>
  <c r="E13" i="9"/>
  <c r="B13" i="9" s="1"/>
  <c r="E18" i="9"/>
  <c r="B18" i="9" s="1"/>
  <c r="B295" i="9"/>
  <c r="E23" i="9"/>
  <c r="I7" i="3" s="1"/>
  <c r="B16" i="9" l="1"/>
  <c r="F14" i="9"/>
  <c r="F3" i="9" s="1"/>
  <c r="E4" i="9"/>
  <c r="B5" i="9"/>
  <c r="E14" i="9"/>
  <c r="I13" i="3" s="1"/>
  <c r="E3" i="9" l="1"/>
</calcChain>
</file>

<file path=xl/sharedStrings.xml><?xml version="1.0" encoding="utf-8"?>
<sst xmlns="http://schemas.openxmlformats.org/spreadsheetml/2006/main" count="4733" uniqueCount="3657">
  <si>
    <t>Obveznik:</t>
  </si>
  <si>
    <t>24875 - GRADSKO DRAMSKO KAZALIŠTE   GAVELLA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</si>
  <si>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</si>
  <si>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</si>
  <si>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</si>
  <si>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</si>
  <si>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</si>
  <si>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</si>
  <si>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</si>
  <si>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</si>
  <si>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</si>
  <si>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</si>
  <si>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</si>
  <si>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</si>
  <si>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</si>
  <si>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</si>
  <si>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</si>
  <si>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</si>
  <si>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</si>
  <si>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</si>
  <si>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</si>
  <si>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</si>
  <si>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</si>
  <si>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</si>
  <si>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</si>
  <si>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</si>
  <si>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</si>
  <si>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</si>
  <si>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</si>
  <si>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</si>
  <si>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</si>
  <si>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</si>
  <si>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</si>
  <si>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</si>
  <si>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</si>
  <si>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</si>
  <si>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</si>
  <si>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</si>
  <si>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</si>
  <si>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</si>
  <si>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</si>
  <si>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</si>
  <si>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</si>
  <si>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</si>
  <si>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</si>
  <si>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</si>
  <si>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</si>
  <si>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</si>
  <si>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</si>
  <si>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</si>
  <si>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</si>
  <si>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</si>
  <si>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</si>
  <si>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</si>
  <si>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</si>
  <si>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</si>
  <si>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</si>
  <si>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</si>
  <si>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</si>
  <si>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</si>
  <si>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</si>
  <si>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</si>
  <si>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</si>
  <si>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</si>
  <si>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</si>
  <si>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</si>
  <si>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</si>
  <si>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</si>
  <si>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</si>
  <si>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</si>
  <si>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</si>
  <si>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</si>
  <si>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</si>
  <si>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</si>
  <si>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</si>
  <si>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</si>
  <si>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</si>
  <si>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</si>
  <si>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</si>
  <si>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</si>
  <si>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</si>
  <si>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</si>
  <si>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</si>
  <si>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</si>
  <si>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</si>
  <si>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</si>
  <si>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</si>
  <si>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</si>
  <si>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</si>
  <si>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</si>
  <si>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</si>
  <si>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</si>
  <si>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</si>
  <si>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</si>
  <si>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</si>
  <si>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</si>
  <si>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</si>
  <si>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</si>
  <si>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</si>
  <si>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</si>
  <si>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</si>
  <si>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</si>
  <si>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</si>
  <si>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</si>
  <si>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</si>
  <si>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</si>
  <si>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</si>
  <si>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</si>
  <si>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</si>
  <si>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</si>
  <si>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</si>
  <si>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</si>
  <si>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</si>
  <si>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</si>
  <si>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</si>
  <si>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</si>
  <si>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</si>
  <si>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</si>
  <si>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</si>
  <si>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</si>
  <si>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</si>
  <si>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</si>
  <si>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</si>
  <si>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</si>
  <si>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</si>
  <si>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</si>
  <si>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</si>
  <si>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</si>
  <si>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</si>
  <si>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</si>
  <si>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</si>
  <si>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</si>
  <si>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</si>
  <si>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</si>
  <si>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</si>
  <si>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</si>
  <si>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</si>
  <si>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</si>
  <si>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</si>
  <si>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</si>
  <si>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</si>
  <si>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</si>
  <si>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</si>
  <si>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</si>
  <si>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</si>
  <si>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</si>
  <si>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</si>
  <si>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</si>
  <si>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</si>
  <si>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</si>
  <si>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</si>
  <si>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</si>
  <si>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</si>
  <si>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</si>
  <si>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</si>
  <si>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</si>
  <si>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</si>
  <si>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</si>
  <si>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</si>
  <si>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</si>
  <si>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</si>
  <si>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</si>
  <si>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</si>
  <si>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</si>
  <si>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</si>
  <si>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</si>
  <si>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</si>
  <si>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</si>
  <si>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</si>
  <si>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</si>
  <si>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</si>
  <si>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</si>
  <si>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</si>
  <si>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</si>
  <si>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</si>
  <si>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</si>
  <si>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</si>
  <si>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</si>
  <si>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</si>
  <si>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</si>
  <si>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</si>
  <si>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</si>
  <si>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</si>
  <si>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</si>
  <si>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</si>
  <si>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</si>
  <si>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</si>
  <si>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</si>
  <si>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</si>
  <si>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</si>
  <si>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</si>
  <si>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</si>
  <si>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</si>
  <si>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</si>
  <si>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</si>
  <si>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</si>
  <si>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</si>
  <si>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</si>
  <si>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</si>
  <si>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</si>
  <si>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</si>
  <si>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</si>
  <si>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</si>
  <si>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</si>
  <si>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</si>
  <si>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</si>
  <si>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</si>
  <si>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</si>
  <si>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</si>
  <si>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</si>
  <si>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</si>
  <si>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</si>
  <si>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</si>
  <si>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</si>
  <si>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</si>
  <si>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</si>
  <si>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</si>
  <si>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</si>
  <si>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</si>
  <si>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</si>
  <si>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</si>
  <si>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</si>
  <si>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</si>
  <si>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</si>
  <si>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</si>
  <si>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</si>
  <si>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</si>
  <si>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</si>
  <si>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</si>
  <si>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</si>
  <si>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</si>
  <si>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</si>
  <si>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</si>
  <si>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</si>
  <si>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</si>
  <si>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</si>
  <si>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</si>
  <si>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</si>
  <si>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</si>
  <si>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</si>
  <si>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</si>
  <si>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</si>
  <si>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</si>
  <si>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</si>
  <si>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</si>
  <si>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</si>
  <si>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</si>
  <si>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</si>
  <si>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</si>
  <si>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</si>
  <si>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</si>
  <si>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</si>
  <si>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</si>
  <si>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</si>
  <si>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</si>
  <si>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</si>
  <si>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</si>
  <si>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</si>
  <si>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</si>
  <si>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</si>
  <si>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</si>
  <si>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</si>
  <si>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</si>
  <si>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</si>
  <si>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</si>
  <si>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</si>
  <si>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</si>
  <si>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</si>
  <si>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</si>
  <si>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</si>
  <si>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</si>
  <si>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</si>
  <si>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</si>
  <si>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</si>
  <si>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</si>
  <si>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</si>
  <si>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</si>
  <si>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</si>
  <si>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</si>
  <si>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</si>
  <si>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</si>
  <si>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</si>
  <si>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</si>
  <si>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</si>
  <si>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</si>
  <si>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</si>
  <si>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</si>
  <si>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</si>
  <si>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</si>
  <si>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</si>
  <si>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</si>
  <si>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</si>
  <si>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</si>
  <si>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</si>
  <si>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</si>
  <si>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</si>
  <si>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</si>
  <si>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</si>
  <si>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</si>
  <si>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</si>
  <si>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</si>
  <si>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</si>
  <si>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</si>
  <si>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</si>
  <si>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</si>
  <si>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</si>
  <si>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</si>
  <si>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</si>
  <si>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</si>
  <si>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</si>
  <si>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</si>
  <si>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</si>
  <si>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</si>
  <si>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</si>
  <si>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</si>
  <si>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</si>
  <si>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</si>
  <si>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</si>
  <si>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</si>
  <si>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</si>
  <si>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</si>
  <si>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</si>
  <si>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</si>
  <si>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</si>
  <si>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</si>
  <si>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</si>
  <si>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</si>
  <si>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</si>
  <si>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</si>
  <si>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</si>
  <si>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</si>
  <si>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</si>
  <si>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</si>
  <si>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</si>
  <si>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</si>
  <si>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</si>
  <si>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</si>
  <si>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</si>
  <si>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</si>
  <si>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</si>
  <si>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</si>
  <si>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</si>
  <si>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</si>
  <si>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</si>
  <si>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</si>
  <si>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</si>
  <si>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</si>
  <si>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</si>
  <si>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</si>
  <si>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</si>
  <si>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</si>
  <si>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</si>
  <si>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</si>
  <si>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</si>
  <si>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</si>
  <si>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</si>
  <si>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</si>
  <si>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</si>
  <si>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</si>
  <si>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</si>
  <si>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</si>
  <si>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</si>
  <si>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</si>
  <si>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</si>
  <si>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</si>
  <si>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</si>
  <si>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</si>
  <si>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</si>
  <si>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</si>
  <si>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</si>
  <si>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</si>
  <si>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</si>
  <si>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</si>
  <si>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</si>
  <si>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</si>
  <si>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</si>
  <si>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</si>
  <si>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</si>
  <si>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</si>
  <si>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</si>
  <si>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</si>
  <si>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</si>
  <si>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</si>
  <si>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</si>
  <si>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</si>
  <si>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</si>
  <si>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</si>
  <si>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</si>
  <si>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</si>
  <si>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</si>
  <si>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</si>
  <si>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</si>
  <si>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</si>
  <si>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</si>
  <si>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</si>
  <si>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</si>
  <si>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</si>
  <si>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</si>
  <si>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</si>
  <si>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</si>
  <si>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</si>
  <si>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</si>
  <si>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</si>
  <si>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</si>
  <si>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</si>
  <si>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</si>
  <si>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</si>
  <si>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</si>
  <si>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</si>
  <si>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</si>
  <si>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</si>
  <si>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</si>
  <si>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</si>
  <si>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</si>
  <si>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</si>
  <si>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</si>
  <si>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</si>
  <si>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</si>
  <si>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</si>
  <si>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</si>
  <si>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</si>
  <si>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</si>
  <si>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</si>
  <si>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</si>
  <si>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</si>
  <si>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</si>
  <si>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</si>
  <si>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</si>
  <si>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</si>
  <si>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</si>
  <si>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</si>
  <si>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</si>
  <si>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</si>
  <si>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</si>
  <si>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</si>
  <si>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</si>
  <si>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</si>
  <si>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</si>
  <si>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</si>
  <si>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</si>
  <si>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</si>
  <si>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</si>
  <si>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</si>
  <si>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</si>
  <si>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</si>
  <si>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</si>
  <si>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</si>
  <si>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</si>
  <si>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</si>
  <si>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</si>
  <si>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</si>
  <si>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</si>
  <si>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</si>
  <si>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</si>
  <si>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</si>
  <si>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</si>
  <si>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</si>
  <si>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</si>
  <si>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</si>
  <si>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</si>
  <si>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</si>
  <si>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</si>
  <si>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</si>
  <si>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</si>
  <si>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</si>
  <si>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</si>
  <si>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</si>
  <si>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</si>
  <si>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</si>
  <si>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</si>
  <si>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</si>
  <si>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</si>
  <si>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</si>
  <si>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</si>
  <si>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</si>
  <si>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</si>
  <si>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</si>
  <si>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</si>
  <si>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</si>
  <si>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</si>
  <si>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</si>
  <si>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</si>
  <si>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</si>
  <si>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</si>
  <si>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</si>
  <si>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</si>
  <si>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</si>
  <si>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</si>
  <si>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</si>
  <si>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</si>
  <si>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</si>
  <si>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</si>
  <si>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</si>
  <si>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</si>
  <si>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</si>
  <si>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</si>
  <si>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</si>
  <si>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</si>
  <si>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</si>
  <si>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</si>
  <si>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</si>
  <si>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</si>
  <si>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</si>
  <si>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</si>
  <si>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</si>
  <si>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</si>
  <si>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</si>
  <si>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</si>
  <si>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</si>
  <si>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</si>
  <si>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</si>
  <si>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</si>
  <si>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</si>
  <si>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</si>
  <si>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</si>
  <si>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</si>
  <si>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</si>
  <si>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</si>
  <si>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</si>
  <si>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</si>
  <si>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</si>
  <si>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</si>
  <si>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</si>
  <si>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</si>
  <si>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</si>
  <si>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</si>
  <si>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</si>
  <si>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</si>
  <si>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</si>
  <si>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</si>
  <si>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</si>
  <si>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</si>
  <si>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</si>
  <si>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</si>
  <si>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</si>
  <si>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</si>
  <si>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</si>
  <si>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</si>
  <si>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</si>
  <si>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</si>
  <si>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</si>
  <si>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</si>
  <si>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</si>
  <si>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</si>
  <si>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</si>
  <si>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</si>
  <si>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</si>
  <si>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</si>
  <si>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</si>
  <si>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</si>
  <si>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</si>
  <si>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</si>
  <si>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</si>
  <si>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</si>
  <si>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</si>
  <si>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</si>
  <si>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</si>
  <si>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</si>
  <si>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</si>
  <si>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</si>
  <si>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</si>
  <si>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</si>
  <si>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</si>
  <si>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</si>
  <si>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</si>
  <si>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</si>
  <si>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</si>
  <si>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</si>
  <si>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</si>
  <si>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</si>
  <si>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</si>
  <si>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</si>
  <si>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</si>
  <si>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</si>
  <si>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</si>
  <si>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</si>
  <si>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</si>
  <si>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</si>
  <si>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</si>
  <si>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</si>
  <si>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</si>
  <si>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</si>
  <si>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</si>
  <si>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</si>
  <si>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</si>
  <si>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</si>
  <si>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</si>
  <si>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</si>
  <si>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</si>
  <si>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</si>
  <si>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</si>
  <si>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</si>
  <si>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</si>
  <si>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</si>
  <si>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</si>
  <si>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</si>
  <si>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</si>
  <si>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</si>
  <si>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</si>
  <si>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</si>
  <si>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</si>
  <si>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</si>
  <si>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</si>
  <si>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</si>
  <si>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</si>
  <si>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</si>
  <si>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</si>
  <si>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</si>
  <si>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</si>
  <si>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</si>
  <si>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</si>
  <si>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</si>
  <si>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</si>
  <si>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</si>
  <si>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</si>
  <si>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</si>
  <si>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</si>
  <si>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</si>
  <si>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</si>
  <si>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</si>
  <si>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</si>
  <si>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</si>
  <si>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</si>
  <si>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</si>
  <si>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</si>
  <si>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</si>
  <si>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</si>
  <si>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</si>
  <si>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</si>
  <si>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</si>
  <si>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</si>
  <si>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</si>
  <si>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</si>
  <si>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</si>
  <si>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</si>
  <si>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</si>
  <si>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</si>
  <si>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</si>
  <si>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</si>
  <si>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</si>
  <si>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</si>
  <si>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</si>
  <si>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</si>
  <si>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</si>
  <si>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</si>
  <si>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</si>
  <si>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</si>
  <si>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</si>
  <si>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</si>
  <si>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</si>
  <si>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</si>
  <si>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</si>
  <si>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</si>
  <si>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</si>
  <si>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</si>
  <si>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</si>
  <si>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</si>
  <si>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</si>
  <si>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</si>
  <si>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</si>
  <si>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</si>
  <si>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</si>
  <si>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</si>
  <si>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</si>
  <si>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</si>
  <si>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</si>
  <si>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</si>
  <si>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</si>
  <si>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</si>
  <si>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</si>
  <si>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</si>
  <si>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</si>
  <si>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</si>
  <si>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</si>
  <si>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</si>
  <si>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</si>
  <si>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</si>
  <si>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</si>
  <si>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</si>
  <si>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</si>
  <si>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</si>
  <si>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</si>
  <si>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</si>
  <si>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</si>
  <si>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</si>
  <si>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</si>
  <si>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</si>
  <si>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</si>
  <si>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</si>
  <si>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</si>
  <si>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</si>
  <si>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</si>
  <si>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</si>
  <si>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</si>
  <si>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</si>
  <si>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</si>
  <si>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</si>
  <si>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</si>
  <si>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</si>
  <si>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</si>
  <si>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</si>
  <si>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</si>
  <si>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</si>
  <si>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</si>
  <si>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</si>
  <si>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</si>
  <si>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</si>
  <si>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</si>
  <si>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</si>
  <si>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</si>
  <si>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</si>
  <si>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</si>
  <si>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</si>
  <si>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</si>
  <si>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</si>
  <si>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</si>
  <si>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</si>
  <si>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</si>
  <si>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</si>
  <si>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</si>
  <si>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</si>
  <si>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</si>
  <si>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</si>
  <si>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</si>
  <si>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</si>
  <si>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</si>
  <si>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</si>
  <si>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</si>
  <si>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</si>
  <si>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</si>
  <si>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</si>
  <si>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</si>
  <si>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</si>
  <si>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</si>
  <si>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</si>
  <si>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</si>
  <si>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</si>
  <si>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</si>
  <si>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</si>
  <si>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</si>
  <si>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</si>
  <si>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</si>
  <si>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</si>
  <si>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</si>
  <si>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</si>
  <si>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</si>
  <si>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</si>
  <si>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</si>
  <si>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</si>
  <si>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</si>
  <si>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</si>
  <si>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</si>
  <si>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</si>
  <si>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</si>
  <si>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</si>
  <si>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</si>
  <si>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</si>
  <si>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</si>
  <si>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</si>
  <si>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</si>
  <si>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</si>
  <si>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</si>
  <si>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</si>
  <si>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</si>
  <si>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</si>
  <si>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</si>
  <si>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</si>
  <si>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</si>
  <si>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</si>
  <si>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</si>
  <si>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</si>
  <si>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</si>
  <si>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</si>
  <si>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</si>
  <si>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</si>
  <si>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</si>
  <si>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</si>
  <si>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</si>
  <si>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</si>
  <si>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</si>
  <si>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</si>
  <si>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</si>
  <si>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</si>
  <si>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</si>
  <si>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</si>
  <si>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</si>
  <si>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</si>
  <si>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</si>
  <si>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</si>
  <si>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</si>
  <si>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</si>
  <si>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</si>
  <si>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</si>
  <si>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</si>
  <si>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</si>
  <si>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</si>
  <si>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</si>
  <si>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</si>
  <si>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</si>
  <si>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</si>
  <si>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</si>
  <si>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</si>
  <si>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</si>
  <si>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</si>
  <si>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</si>
  <si>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</si>
  <si>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</si>
  <si>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</si>
  <si>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</si>
  <si>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</si>
  <si>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</si>
  <si>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</si>
  <si>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</si>
  <si>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</si>
  <si>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</si>
  <si>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</si>
  <si>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</si>
  <si>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</si>
  <si>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</si>
  <si>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</si>
  <si>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</si>
  <si>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</si>
  <si>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</si>
  <si>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</si>
  <si>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</si>
  <si>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</si>
  <si>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</si>
  <si>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</si>
  <si>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</si>
  <si>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</si>
  <si>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</si>
  <si>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</si>
  <si>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</si>
  <si>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</si>
  <si>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</si>
  <si>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</si>
  <si>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</si>
  <si>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</si>
  <si>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</si>
  <si>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</si>
  <si>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</si>
  <si>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</si>
  <si>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</si>
  <si>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</si>
  <si>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</si>
  <si>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</si>
  <si>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</si>
  <si>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</si>
  <si>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</si>
  <si>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</si>
  <si>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</si>
  <si>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</si>
  <si>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</si>
  <si>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</si>
  <si>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</si>
  <si>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</si>
  <si>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</si>
  <si>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</si>
  <si>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</si>
  <si>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</si>
  <si>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</si>
  <si>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</si>
  <si>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</si>
  <si>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</si>
  <si>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</si>
  <si>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</si>
  <si>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</si>
  <si>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</si>
  <si>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</si>
  <si>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</si>
  <si>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</si>
  <si>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</si>
  <si>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</si>
  <si>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</si>
  <si>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</si>
  <si>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</si>
  <si>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</si>
  <si>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</si>
  <si>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</si>
  <si>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</si>
  <si>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</si>
  <si>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</si>
  <si>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</si>
  <si>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</si>
  <si>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</si>
  <si>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</si>
  <si>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</si>
  <si>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</si>
  <si>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</si>
  <si>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</si>
  <si>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</si>
  <si>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</si>
  <si>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</si>
  <si>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</si>
  <si>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</si>
  <si>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</si>
  <si>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</si>
  <si>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</si>
  <si>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</si>
  <si>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</si>
  <si>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</si>
  <si>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</si>
  <si>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</si>
  <si>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</si>
  <si>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</si>
  <si>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</si>
  <si>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</si>
  <si>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</si>
  <si>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</si>
  <si>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</si>
  <si>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</si>
  <si>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</si>
  <si>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</si>
  <si>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</si>
  <si>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</si>
  <si>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</si>
  <si>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</si>
  <si>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</si>
  <si>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</si>
  <si>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</si>
  <si>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</si>
  <si>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</si>
  <si>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</si>
  <si>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</si>
  <si>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</si>
  <si>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</si>
  <si>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</si>
  <si>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</si>
  <si>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</si>
  <si>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</si>
  <si>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</si>
  <si>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</si>
  <si>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</si>
  <si>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</si>
  <si>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</si>
  <si>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</si>
  <si>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</si>
  <si>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</si>
  <si>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</si>
  <si>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</si>
  <si>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</si>
  <si>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</si>
  <si>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</si>
  <si>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</si>
  <si>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</si>
  <si>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</si>
  <si>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</si>
  <si>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</si>
  <si>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</si>
  <si>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</si>
  <si>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</si>
  <si>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</si>
  <si>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</si>
  <si>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</si>
  <si>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</si>
  <si>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</si>
  <si>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</si>
  <si>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</si>
  <si>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</si>
  <si>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</si>
  <si>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</si>
  <si>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</si>
  <si>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</si>
  <si>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</si>
  <si>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</si>
  <si>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</si>
  <si>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</si>
  <si>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</si>
  <si>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</si>
  <si>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</si>
  <si>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</si>
  <si>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</si>
  <si>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</si>
  <si>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</si>
  <si>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</si>
  <si>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</si>
  <si>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</si>
  <si>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</si>
  <si>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</si>
  <si>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</si>
  <si>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</si>
  <si>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</si>
  <si>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</si>
  <si>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</si>
  <si>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</si>
  <si>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</si>
  <si>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</si>
  <si>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</si>
  <si>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</si>
  <si>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</si>
  <si>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</si>
  <si>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</si>
  <si>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</si>
  <si>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</si>
  <si>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</si>
  <si>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</si>
  <si>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</si>
  <si>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</si>
  <si>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</si>
  <si>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</si>
  <si>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</si>
  <si>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</si>
  <si>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</si>
  <si>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</si>
  <si>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</si>
  <si>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</si>
  <si>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</si>
  <si>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</si>
  <si>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</si>
  <si>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</si>
  <si>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</si>
  <si>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</si>
  <si>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</si>
  <si>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</si>
  <si>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</si>
  <si>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</si>
  <si>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</si>
  <si>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</si>
  <si>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</si>
  <si>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</si>
  <si>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</si>
  <si>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</si>
  <si>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</si>
  <si>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</si>
  <si>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</si>
  <si>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</si>
  <si>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</si>
  <si>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</si>
  <si>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</si>
  <si>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</si>
  <si>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</si>
  <si>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</si>
  <si>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</si>
  <si>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</si>
  <si>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</si>
  <si>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</si>
  <si>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</si>
  <si>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</si>
  <si>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</si>
  <si>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</si>
  <si>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</si>
  <si>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</si>
  <si>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</si>
  <si>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</si>
  <si>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</si>
  <si>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</si>
  <si>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</si>
  <si>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</si>
  <si>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</si>
  <si>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</si>
  <si>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</si>
  <si>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</si>
  <si>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</si>
  <si>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</si>
  <si>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</si>
  <si>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</si>
  <si>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</si>
  <si>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</si>
  <si>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</si>
  <si>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</si>
  <si>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</si>
  <si>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</si>
  <si>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</si>
  <si>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</si>
  <si>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</si>
  <si>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</si>
  <si>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</si>
  <si>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</si>
  <si>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</si>
  <si>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</si>
  <si>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</si>
  <si>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</si>
  <si>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</si>
  <si>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</si>
  <si>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</si>
  <si>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</si>
  <si>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</si>
  <si>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</si>
  <si>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</si>
  <si>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</si>
  <si>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</si>
  <si>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</si>
  <si>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</si>
  <si>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</si>
  <si>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</si>
  <si>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</si>
  <si>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</si>
  <si>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</si>
  <si>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</si>
  <si>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</si>
  <si>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</si>
  <si>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</si>
  <si>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</si>
  <si>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</si>
  <si>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</si>
  <si>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</si>
  <si>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</si>
  <si>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</si>
  <si>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</si>
  <si>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</si>
  <si>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</si>
  <si>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</si>
  <si>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</si>
  <si>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</si>
  <si>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</si>
  <si>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</si>
  <si>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</si>
  <si>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</si>
  <si>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</si>
  <si>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</si>
  <si>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</si>
  <si>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</si>
  <si>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</si>
  <si>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</si>
  <si>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</si>
  <si>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</si>
  <si>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</si>
  <si>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</si>
  <si>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</si>
  <si>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</si>
  <si>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</si>
  <si>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</si>
  <si>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</si>
  <si>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</si>
  <si>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</si>
  <si>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</si>
  <si>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</si>
  <si>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</si>
  <si>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</si>
  <si>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</si>
  <si>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</si>
  <si>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</si>
  <si>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</si>
  <si>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</si>
  <si>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</si>
  <si>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</si>
  <si>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</si>
  <si>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</si>
  <si>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</si>
  <si>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</si>
  <si>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</si>
  <si>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</si>
  <si>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</si>
  <si>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</si>
  <si>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</si>
  <si>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</si>
  <si>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</si>
  <si>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</si>
  <si>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</si>
  <si>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</si>
  <si>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</si>
  <si>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</si>
  <si>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</si>
  <si>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</si>
  <si>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</si>
  <si>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</si>
  <si>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</si>
  <si>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</si>
  <si>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</si>
  <si>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</si>
  <si>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</si>
  <si>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</si>
  <si>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</si>
  <si>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</si>
  <si>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</si>
  <si>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</si>
  <si>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</si>
  <si>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</si>
  <si>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</si>
  <si>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</si>
  <si>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</si>
  <si>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</si>
  <si>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</si>
  <si>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</si>
  <si>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</si>
  <si>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</si>
  <si>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</si>
  <si>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</si>
  <si>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</si>
  <si>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</si>
  <si>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</si>
  <si>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</si>
  <si>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</si>
  <si>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</si>
  <si>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</si>
  <si>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</si>
  <si>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</si>
  <si>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</si>
  <si>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</si>
  <si>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</si>
  <si>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</si>
  <si>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</si>
  <si>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</si>
  <si>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</si>
  <si>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</si>
  <si>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</si>
  <si>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</si>
  <si>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</si>
  <si>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</si>
  <si>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</si>
  <si>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</si>
  <si>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</si>
  <si>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</si>
  <si>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</si>
  <si>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</si>
  <si>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</si>
  <si>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</si>
  <si>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</si>
  <si>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</si>
  <si>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</si>
  <si>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</si>
  <si>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</si>
  <si>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</si>
  <si>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</si>
  <si>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</si>
  <si>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</si>
  <si>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</si>
  <si>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</si>
  <si>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</si>
  <si>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</si>
  <si>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</si>
  <si>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</si>
  <si>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</si>
  <si>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</si>
  <si>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</si>
  <si>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</si>
  <si>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</si>
  <si>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</si>
  <si>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</si>
  <si>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</si>
  <si>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</si>
  <si>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</si>
  <si>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</si>
  <si>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</si>
  <si>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</si>
  <si>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</si>
  <si>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</si>
  <si>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</si>
  <si>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</si>
  <si>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</si>
  <si>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</si>
  <si>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</si>
  <si>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</si>
  <si>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</si>
  <si>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</si>
  <si>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</si>
  <si>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</si>
  <si>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</si>
  <si>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</si>
  <si>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</si>
  <si>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</si>
  <si>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</si>
  <si>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</si>
  <si>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</si>
  <si>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</si>
  <si>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</si>
  <si>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</si>
  <si>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</si>
  <si>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</si>
  <si>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</si>
  <si>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</si>
  <si>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</si>
  <si>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</si>
  <si>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</si>
  <si>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</si>
  <si>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</si>
  <si>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</si>
  <si>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</si>
  <si>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</si>
  <si>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</si>
  <si>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</si>
  <si>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</si>
  <si>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</si>
  <si>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</si>
  <si>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</si>
  <si>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</si>
  <si>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</si>
  <si>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</si>
  <si>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</si>
  <si>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</si>
  <si>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</si>
  <si>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</si>
  <si>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</si>
  <si>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</si>
  <si>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</si>
  <si>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</si>
  <si>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</si>
  <si>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</si>
  <si>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</si>
  <si>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</si>
  <si>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</si>
  <si>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</si>
  <si>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</si>
  <si>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</si>
  <si>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</si>
  <si>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</si>
  <si>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</si>
  <si>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</si>
  <si>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</si>
  <si>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</si>
  <si>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</si>
  <si>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</si>
  <si>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</si>
  <si>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</si>
  <si>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</si>
  <si>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</si>
  <si>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</si>
  <si>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</si>
  <si>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</si>
  <si>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</si>
  <si>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</si>
  <si>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</si>
  <si>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</si>
  <si>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</si>
  <si>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</si>
  <si>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</si>
  <si>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</si>
  <si>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</si>
  <si>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</si>
  <si>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</si>
  <si>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</si>
  <si>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</si>
  <si>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</si>
  <si>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</si>
  <si>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</si>
  <si>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</si>
  <si>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</si>
  <si>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</si>
  <si>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</si>
  <si>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</si>
  <si>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</si>
  <si>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</si>
  <si>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</si>
  <si>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</si>
  <si>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</si>
  <si>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</si>
  <si>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</si>
  <si>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</si>
  <si>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</si>
  <si>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</si>
  <si>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</si>
  <si>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</si>
  <si>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</si>
  <si>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</si>
  <si>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</si>
  <si>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</si>
  <si>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</si>
  <si>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</si>
  <si>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</si>
  <si>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</si>
  <si>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</si>
  <si>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</si>
  <si>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</si>
  <si>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</si>
  <si>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</si>
  <si>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</si>
  <si>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</si>
  <si>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</si>
  <si>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</si>
  <si>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</si>
  <si>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</si>
  <si>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</si>
  <si>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</si>
  <si>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</si>
  <si>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</si>
  <si>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</si>
  <si>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</si>
  <si>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</si>
  <si>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</si>
  <si>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</si>
  <si>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</si>
  <si>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</si>
  <si>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</si>
  <si>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</si>
  <si>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</si>
  <si>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</si>
  <si>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</si>
  <si>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</si>
  <si>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</si>
  <si>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</si>
  <si>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</si>
  <si>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</si>
  <si>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</si>
  <si>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</si>
  <si>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</si>
  <si>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</si>
  <si>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</si>
  <si>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</si>
  <si>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</si>
  <si>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</si>
  <si>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</si>
  <si>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</si>
  <si>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</si>
  <si>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</si>
  <si>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</si>
  <si>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</si>
  <si>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</si>
  <si>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</si>
  <si>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</si>
  <si>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</si>
  <si>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</si>
  <si>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</si>
  <si>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</si>
  <si>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</si>
  <si>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</si>
  <si>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</si>
  <si>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</si>
  <si>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</si>
  <si>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</si>
  <si>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</si>
  <si>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</si>
  <si>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</si>
  <si>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</si>
  <si>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</si>
  <si>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</si>
  <si>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</si>
  <si>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</si>
  <si>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</si>
  <si>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</si>
  <si>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</si>
  <si>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</si>
  <si>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</si>
  <si>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</si>
  <si>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</si>
  <si>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</si>
  <si>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</si>
  <si>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</si>
  <si>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</si>
  <si>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</si>
  <si>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</si>
  <si>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</si>
  <si>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</si>
  <si>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</si>
  <si>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</si>
  <si>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</si>
  <si>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</si>
  <si>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</si>
  <si>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</si>
  <si>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</si>
  <si>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</si>
  <si>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</si>
  <si>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</si>
  <si>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</si>
  <si>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</si>
  <si>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</si>
  <si>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</si>
  <si>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</si>
  <si>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</si>
  <si>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</si>
  <si>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</si>
  <si>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</si>
  <si>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</si>
  <si>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</si>
  <si>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</si>
  <si>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</si>
  <si>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</si>
  <si>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</si>
  <si>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</si>
  <si>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</si>
  <si>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</si>
  <si>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</si>
  <si>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</si>
  <si>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</si>
  <si>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</si>
  <si>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</si>
  <si>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</si>
  <si>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</si>
  <si>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</si>
  <si>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</si>
  <si>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</si>
  <si>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</si>
  <si>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</si>
  <si>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</si>
  <si>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</si>
  <si>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</si>
  <si>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</si>
  <si>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</si>
  <si>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</si>
  <si>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</si>
  <si>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</si>
  <si>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</si>
  <si>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</si>
  <si>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</si>
  <si>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</si>
  <si>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</si>
  <si>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</si>
  <si>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</si>
  <si>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</si>
  <si>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</si>
  <si>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</si>
  <si>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</si>
  <si>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</si>
  <si>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</si>
  <si>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</si>
  <si>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</si>
  <si>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</si>
  <si>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</si>
  <si>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</si>
  <si>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</si>
  <si>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</si>
  <si>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</si>
  <si>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</si>
  <si>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</si>
  <si>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</si>
  <si>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</si>
  <si>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</si>
  <si>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</si>
  <si>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</si>
  <si>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</si>
  <si>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</si>
  <si>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</si>
  <si>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</si>
  <si>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</si>
  <si>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</si>
  <si>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</si>
  <si>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</si>
  <si>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</si>
  <si>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</si>
  <si>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</si>
  <si>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</si>
  <si>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</si>
  <si>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</si>
  <si>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</si>
  <si>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</si>
  <si>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</si>
  <si>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</si>
  <si>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</si>
  <si>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</si>
  <si>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</si>
  <si>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</si>
  <si>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</si>
  <si>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</si>
  <si>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</si>
  <si>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</si>
  <si>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</si>
  <si>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</si>
  <si>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</si>
  <si>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</si>
  <si>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</si>
  <si>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</si>
  <si>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</si>
  <si>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</si>
  <si>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</si>
  <si>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</si>
  <si>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</si>
  <si>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</si>
  <si>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</si>
  <si>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</si>
  <si>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</si>
  <si>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</si>
  <si>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</si>
  <si>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</si>
  <si>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</si>
  <si>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</si>
  <si>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</si>
  <si>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</si>
  <si>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</si>
  <si>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</si>
  <si>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</si>
  <si>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</si>
  <si>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</si>
  <si>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</si>
  <si>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</si>
  <si>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</si>
  <si>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</si>
  <si>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</si>
  <si>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</si>
  <si>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</si>
  <si>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</si>
  <si>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</si>
  <si>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</si>
  <si>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</si>
  <si>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</si>
  <si>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</si>
  <si>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</si>
  <si>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</si>
  <si>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</si>
  <si>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</si>
  <si>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</si>
  <si>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</si>
  <si>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</si>
  <si>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</si>
  <si>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</si>
  <si>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</si>
  <si>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</si>
  <si>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</si>
  <si>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</si>
  <si>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</si>
  <si>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</si>
  <si>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</si>
  <si>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</si>
  <si>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</si>
  <si>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</si>
  <si>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</si>
  <si>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</si>
  <si>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</si>
  <si>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</si>
  <si>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</si>
  <si>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</si>
  <si>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</si>
  <si>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</si>
  <si>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</si>
  <si>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</si>
  <si>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</si>
  <si>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</si>
  <si>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</si>
  <si>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</si>
  <si>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</si>
  <si>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</si>
  <si>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</si>
  <si>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</si>
  <si>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</si>
  <si>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</si>
  <si>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</si>
  <si>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</si>
  <si>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</si>
  <si>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</si>
  <si>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</si>
  <si>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</si>
  <si>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</si>
  <si>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</si>
  <si>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</si>
  <si>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</si>
  <si>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</si>
  <si>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</si>
  <si>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</si>
  <si>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</si>
  <si>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</si>
  <si>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</si>
  <si>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</si>
  <si>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</si>
  <si>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</si>
  <si>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</si>
  <si>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</si>
  <si>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</si>
  <si>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</si>
  <si>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</si>
  <si>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</si>
  <si>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</si>
  <si>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</si>
  <si>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</si>
  <si>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</si>
  <si>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</si>
  <si>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</si>
  <si>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</si>
  <si>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</si>
  <si>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</si>
  <si>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</si>
  <si>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</si>
  <si>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</si>
  <si>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</si>
  <si>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</si>
  <si>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</si>
  <si>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</si>
  <si>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</si>
  <si>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</si>
  <si>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</si>
  <si>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</si>
  <si>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</si>
  <si>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</si>
  <si>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</si>
  <si>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</si>
  <si>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</si>
  <si>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</si>
  <si>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</si>
  <si>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</si>
  <si>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</si>
  <si>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</si>
  <si>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</si>
  <si>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</si>
  <si>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</si>
  <si>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</si>
  <si>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</si>
  <si>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</si>
  <si>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</si>
  <si>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</si>
  <si>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</si>
  <si>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</si>
  <si>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</si>
  <si>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</si>
  <si>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</si>
  <si>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</si>
  <si>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</si>
  <si>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</si>
  <si>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</si>
  <si>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</si>
  <si>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</si>
  <si>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</si>
  <si>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</si>
  <si>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</si>
  <si>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</si>
  <si>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</si>
  <si>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</si>
  <si>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</si>
  <si>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</si>
  <si>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</si>
  <si>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</si>
  <si>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</si>
  <si>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</si>
  <si>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</si>
  <si>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</si>
  <si>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</si>
  <si>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</si>
  <si>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</si>
  <si>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</si>
  <si>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</si>
  <si>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</si>
  <si>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</si>
  <si>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</si>
  <si>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</si>
  <si>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</si>
  <si>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</si>
  <si>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</si>
  <si>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</si>
  <si>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</si>
  <si>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</si>
  <si>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</si>
  <si>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</si>
  <si>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</si>
  <si>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</si>
  <si>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</si>
  <si>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</si>
  <si>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</si>
  <si>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</si>
  <si>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</si>
  <si>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</si>
  <si>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</si>
  <si>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</si>
  <si>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</si>
  <si>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</si>
  <si>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</si>
  <si>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</si>
  <si>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</si>
  <si>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</si>
  <si>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</si>
  <si>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</si>
  <si>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</si>
  <si>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</si>
  <si>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</si>
  <si>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</si>
  <si>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</si>
  <si>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</si>
  <si>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</si>
  <si>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</si>
  <si>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</si>
  <si>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</si>
  <si>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</si>
  <si>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</si>
  <si>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</si>
  <si>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</si>
  <si>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</si>
  <si>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</si>
  <si>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</si>
  <si>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</si>
  <si>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</si>
  <si>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</si>
  <si>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</si>
  <si>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</si>
  <si>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</si>
  <si>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</si>
  <si>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</si>
  <si>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</si>
  <si>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</si>
  <si>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</si>
  <si>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</si>
  <si>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</si>
  <si>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</si>
  <si>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</si>
  <si>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</si>
  <si>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</si>
  <si>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</si>
  <si>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</si>
  <si>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</si>
  <si>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</si>
  <si>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</si>
  <si>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</si>
  <si>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</si>
  <si>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</si>
  <si>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</si>
  <si>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</si>
  <si>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</si>
  <si>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</si>
  <si>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</si>
  <si>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</si>
  <si>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</si>
  <si>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</si>
  <si>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</si>
  <si>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</si>
  <si>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</si>
  <si>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</si>
  <si>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</si>
  <si>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</si>
  <si>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</si>
  <si>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</si>
  <si>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</si>
  <si>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</si>
  <si>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</si>
  <si>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</si>
  <si>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</si>
  <si>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</si>
  <si>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</si>
  <si>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</si>
  <si>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</si>
  <si>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</si>
  <si>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</si>
  <si>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</si>
  <si>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</si>
  <si>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</si>
  <si>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</si>
  <si>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</si>
  <si>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</si>
  <si>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</si>
  <si>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</si>
  <si>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</si>
  <si>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</si>
  <si>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</si>
  <si>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</si>
  <si>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</si>
  <si>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</si>
  <si>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</si>
  <si>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</si>
  <si>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</si>
  <si>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</si>
  <si>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</si>
  <si>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</si>
  <si>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</si>
  <si>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</si>
  <si>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</si>
  <si>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</si>
  <si>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</si>
  <si>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</si>
  <si>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</si>
  <si>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</si>
  <si>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</si>
  <si>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</si>
  <si>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</si>
  <si>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</si>
  <si>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</si>
  <si>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</si>
  <si>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</si>
  <si>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</si>
  <si>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</si>
  <si>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</si>
  <si>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</si>
  <si>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</si>
  <si>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</si>
  <si>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</si>
  <si>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</si>
  <si>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</si>
  <si>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</si>
  <si>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</si>
  <si>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</si>
  <si>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</si>
  <si>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</si>
  <si>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</si>
  <si>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</si>
  <si>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</si>
  <si>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</si>
  <si>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</si>
  <si>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</si>
  <si>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</si>
  <si>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</si>
  <si>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</si>
  <si>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</si>
  <si>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</si>
  <si>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</si>
  <si>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</si>
  <si>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</si>
  <si>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</si>
  <si>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</si>
  <si>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</si>
  <si>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</si>
  <si>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</si>
  <si>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</si>
  <si>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</si>
  <si>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</si>
  <si>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</si>
  <si>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</si>
  <si>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</si>
  <si>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</si>
  <si>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</si>
  <si>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</si>
  <si>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</si>
  <si>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</si>
  <si>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</si>
  <si>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</si>
  <si>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</si>
  <si>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</si>
  <si>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</si>
  <si>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</si>
  <si>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</si>
  <si>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</si>
  <si>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</si>
  <si>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</si>
  <si>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</si>
  <si>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</si>
  <si>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</si>
  <si>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</si>
  <si>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</si>
  <si>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</si>
  <si>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</si>
  <si>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</si>
  <si>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</si>
  <si>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</si>
  <si>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</si>
  <si>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</si>
  <si>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</si>
  <si>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</si>
  <si>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</si>
  <si>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</si>
  <si>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</si>
  <si>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</si>
  <si>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</si>
  <si>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</si>
  <si>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</si>
  <si>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</si>
  <si>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</si>
  <si>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</si>
  <si>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</si>
  <si>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</si>
  <si>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</si>
  <si>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</si>
  <si>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</si>
  <si>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</si>
  <si>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</si>
  <si>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</si>
  <si>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</si>
  <si>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</si>
  <si>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</si>
  <si>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</si>
  <si>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</si>
  <si>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</si>
  <si>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</si>
  <si>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</si>
  <si>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</si>
  <si>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</si>
  <si>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</si>
  <si>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</si>
  <si>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</si>
  <si>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</si>
  <si>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</si>
  <si>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</si>
  <si>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</si>
  <si>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</si>
  <si>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</si>
  <si>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</si>
  <si>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</si>
  <si>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</si>
  <si>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</si>
  <si>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</si>
  <si>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</si>
  <si>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</si>
  <si>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</si>
  <si>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</si>
  <si>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</si>
  <si>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</si>
  <si>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</si>
  <si>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</si>
  <si>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</si>
  <si>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</si>
  <si>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</si>
  <si>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</si>
  <si>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</si>
  <si>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</si>
  <si>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</si>
  <si>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</si>
  <si>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</si>
  <si>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</si>
  <si>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</si>
  <si>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</si>
  <si>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</si>
  <si>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</si>
  <si>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</si>
  <si>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</si>
  <si>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</si>
  <si>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</si>
  <si>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</si>
  <si>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</si>
  <si>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</si>
  <si>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GRADSKO DRAMSKO KAZALIŠTE   GAVELLA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</si>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</sst>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164" fontId="57" fillId="0" borderId="0"/>
    <xf numFmtId="0" fontId="72"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12">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4427010.32</v>
      </c>
      <c r="D2" s="7">
        <f>'PR-RAS'!E6</f>
        <v>5615196.5199999996</v>
      </c>
      <c r="E2" s="7">
        <v>0</v>
      </c>
      <c r="F2" s="7">
        <v>0</v>
      </c>
      <c r="G2" s="8">
        <f t="shared" ref="G2:G274" si="0">(B2/1000)*(C2*1+D2*2)</f>
        <v>15657.40336</v>
      </c>
      <c r="H2" s="8">
        <f t="shared" ref="H2:H274" si="1">ABS(C2-ROUND(C2,0))+ABS(D2-ROUND(D2,0))</f>
        <v>0.80000000074505806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41009.89</v>
      </c>
      <c r="D45" s="2">
        <f>'PR-RAS'!E49</f>
        <v>23147.599999999999</v>
      </c>
      <c r="E45" s="2">
        <v>0</v>
      </c>
      <c r="F45" s="2">
        <v>0</v>
      </c>
      <c r="G45" s="3">
        <f t="shared" si="0"/>
        <v>3841.4239599999996</v>
      </c>
      <c r="H45" s="3">
        <f t="shared" si="1"/>
        <v>0.51000000000203727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41009.89</v>
      </c>
      <c r="D64" s="2">
        <f>'PR-RAS'!E68</f>
        <v>23147.599999999999</v>
      </c>
      <c r="E64" s="2">
        <v>0</v>
      </c>
      <c r="F64" s="2">
        <v>0</v>
      </c>
      <c r="G64" s="3">
        <f t="shared" si="0"/>
        <v>5500.2206699999997</v>
      </c>
      <c r="H64" s="3">
        <f t="shared" si="1"/>
        <v>0.51000000000203727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41009.89</v>
      </c>
      <c r="D65" s="2">
        <f>'PR-RAS'!E69</f>
        <v>23147.599999999999</v>
      </c>
      <c r="E65" s="2">
        <v>0</v>
      </c>
      <c r="F65" s="2">
        <v>0</v>
      </c>
      <c r="G65" s="3">
        <f t="shared" si="0"/>
        <v>5587.5257599999995</v>
      </c>
      <c r="H65" s="3">
        <f t="shared" si="1"/>
        <v>0.51000000000203727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0.54</v>
      </c>
      <c r="D78" s="2">
        <f>'PR-RAS'!E82</f>
        <v>0.61</v>
      </c>
      <c r="E78" s="2">
        <v>0</v>
      </c>
      <c r="F78" s="2">
        <v>0</v>
      </c>
      <c r="G78" s="3">
        <f t="shared" si="0"/>
        <v>0.13552</v>
      </c>
      <c r="H78" s="3">
        <f t="shared" si="1"/>
        <v>0.85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0.54</v>
      </c>
      <c r="D79" s="2">
        <f>'PR-RAS'!E83</f>
        <v>0.61</v>
      </c>
      <c r="E79" s="2">
        <v>0</v>
      </c>
      <c r="F79" s="2">
        <v>0</v>
      </c>
      <c r="G79" s="3">
        <f t="shared" si="0"/>
        <v>0.13728000000000001</v>
      </c>
      <c r="H79" s="3">
        <f t="shared" si="1"/>
        <v>0.85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0.54</v>
      </c>
      <c r="D81" s="2">
        <f>'PR-RAS'!E85</f>
        <v>0.61</v>
      </c>
      <c r="E81" s="2">
        <v>0</v>
      </c>
      <c r="F81" s="2">
        <v>0</v>
      </c>
      <c r="G81" s="3">
        <f t="shared" si="0"/>
        <v>0.14080000000000001</v>
      </c>
      <c r="H81" s="3">
        <f t="shared" si="1"/>
        <v>0.85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258682.3</v>
      </c>
      <c r="D102" s="2">
        <f>'PR-RAS'!E106</f>
        <v>268741.01</v>
      </c>
      <c r="E102" s="2">
        <v>0</v>
      </c>
      <c r="F102" s="2">
        <v>0</v>
      </c>
      <c r="G102" s="3">
        <f t="shared" si="0"/>
        <v>80412.596320000011</v>
      </c>
      <c r="H102" s="3">
        <f t="shared" si="1"/>
        <v>0.30999999999767169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258682.3</v>
      </c>
      <c r="D108" s="2">
        <f>'PR-RAS'!E112</f>
        <v>268741.01</v>
      </c>
      <c r="E108" s="2">
        <v>0</v>
      </c>
      <c r="F108" s="2">
        <v>0</v>
      </c>
      <c r="G108" s="3">
        <f t="shared" si="0"/>
        <v>85189.582240000003</v>
      </c>
      <c r="H108" s="3">
        <f t="shared" si="1"/>
        <v>0.30999999999767169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258682.3</v>
      </c>
      <c r="D113" s="2">
        <f>'PR-RAS'!E117</f>
        <v>268741.01</v>
      </c>
      <c r="E113" s="2">
        <v>0</v>
      </c>
      <c r="F113" s="2">
        <v>0</v>
      </c>
      <c r="G113" s="3">
        <f t="shared" si="0"/>
        <v>89170.403840000014</v>
      </c>
      <c r="H113" s="3">
        <f t="shared" si="1"/>
        <v>0.30999999999767169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106491.3</v>
      </c>
      <c r="D121" s="2">
        <f>'PR-RAS'!E125</f>
        <v>117474.05</v>
      </c>
      <c r="E121" s="2">
        <v>0</v>
      </c>
      <c r="F121" s="2">
        <v>0</v>
      </c>
      <c r="G121" s="3">
        <f t="shared" si="0"/>
        <v>40972.728000000003</v>
      </c>
      <c r="H121" s="3">
        <f t="shared" si="1"/>
        <v>0.35000000000582077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106491.3</v>
      </c>
      <c r="D122" s="2">
        <f>'PR-RAS'!E126</f>
        <v>117174.05</v>
      </c>
      <c r="E122" s="2">
        <v>0</v>
      </c>
      <c r="F122" s="2">
        <v>0</v>
      </c>
      <c r="G122" s="3">
        <f t="shared" si="0"/>
        <v>41241.5674</v>
      </c>
      <c r="H122" s="3">
        <f t="shared" si="1"/>
        <v>0.35000000000582077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106491.3</v>
      </c>
      <c r="D124" s="2">
        <f>'PR-RAS'!E128</f>
        <v>117174.05</v>
      </c>
      <c r="E124" s="2">
        <v>0</v>
      </c>
      <c r="F124" s="2">
        <v>0</v>
      </c>
      <c r="G124" s="3">
        <f t="shared" si="0"/>
        <v>41923.246200000001</v>
      </c>
      <c r="H124" s="3">
        <f t="shared" si="1"/>
        <v>0.35000000000582077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300</v>
      </c>
      <c r="E125" s="2">
        <v>0</v>
      </c>
      <c r="F125" s="2">
        <v>0</v>
      </c>
      <c r="G125" s="3">
        <f t="shared" si="0"/>
        <v>74.400000000000006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300</v>
      </c>
      <c r="E126" s="2">
        <v>0</v>
      </c>
      <c r="F126" s="2">
        <v>0</v>
      </c>
      <c r="G126" s="3">
        <f t="shared" si="0"/>
        <v>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4020826.29</v>
      </c>
      <c r="D130" s="2">
        <f>'PR-RAS'!E134</f>
        <v>5205833.25</v>
      </c>
      <c r="E130" s="2">
        <v>0</v>
      </c>
      <c r="F130" s="2">
        <v>0</v>
      </c>
      <c r="G130" s="3">
        <f t="shared" si="0"/>
        <v>1861791.5699099998</v>
      </c>
      <c r="H130" s="3">
        <f t="shared" si="1"/>
        <v>0.5400000000372529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4020826.29</v>
      </c>
      <c r="D131" s="2">
        <f>'PR-RAS'!E135</f>
        <v>5205833.25</v>
      </c>
      <c r="E131" s="2">
        <v>0</v>
      </c>
      <c r="F131" s="2">
        <v>0</v>
      </c>
      <c r="G131" s="3">
        <f t="shared" si="0"/>
        <v>1876224.0626999999</v>
      </c>
      <c r="H131" s="3">
        <f t="shared" si="1"/>
        <v>0.5400000000372529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3938510.85</v>
      </c>
      <c r="D132" s="2">
        <f>'PR-RAS'!E136</f>
        <v>5141108.25</v>
      </c>
      <c r="E132" s="2">
        <v>0</v>
      </c>
      <c r="F132" s="2">
        <v>0</v>
      </c>
      <c r="G132" s="3">
        <f t="shared" si="0"/>
        <v>1862915.2828500001</v>
      </c>
      <c r="H132" s="3">
        <f t="shared" si="1"/>
        <v>0.39999999990686774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82315.44</v>
      </c>
      <c r="D133" s="2">
        <f>'PR-RAS'!E137</f>
        <v>64725</v>
      </c>
      <c r="E133" s="2">
        <v>0</v>
      </c>
      <c r="F133" s="2">
        <v>0</v>
      </c>
      <c r="G133" s="3">
        <f t="shared" si="0"/>
        <v>27953.038080000002</v>
      </c>
      <c r="H133" s="3">
        <f t="shared" si="1"/>
        <v>0.44000000000232831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4383078.8500000006</v>
      </c>
      <c r="D148" s="2">
        <f>'PR-RAS'!E152</f>
        <v>5585235.8899999997</v>
      </c>
      <c r="E148" s="2">
        <v>0</v>
      </c>
      <c r="F148" s="2">
        <v>0</v>
      </c>
      <c r="G148" s="3">
        <f t="shared" si="0"/>
        <v>2286371.9426099998</v>
      </c>
      <c r="H148" s="3">
        <f t="shared" si="1"/>
        <v>0.25999999977648258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3615111.8400000003</v>
      </c>
      <c r="D149" s="2">
        <f>'PR-RAS'!E153</f>
        <v>4554011.51</v>
      </c>
      <c r="E149" s="2">
        <v>0</v>
      </c>
      <c r="F149" s="2">
        <v>0</v>
      </c>
      <c r="G149" s="3">
        <f t="shared" si="0"/>
        <v>1883023.9592799998</v>
      </c>
      <c r="H149" s="3">
        <f t="shared" si="1"/>
        <v>0.64999999990686774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2899626.74</v>
      </c>
      <c r="D150" s="2">
        <f>'PR-RAS'!E154</f>
        <v>3653855.87</v>
      </c>
      <c r="E150" s="2">
        <v>0</v>
      </c>
      <c r="F150" s="2">
        <v>0</v>
      </c>
      <c r="G150" s="3">
        <f t="shared" si="0"/>
        <v>1520893.43352</v>
      </c>
      <c r="H150" s="3">
        <f t="shared" si="1"/>
        <v>0.38999999966472387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2899626.74</v>
      </c>
      <c r="D151" s="2">
        <f>'PR-RAS'!E155</f>
        <v>3559561.52</v>
      </c>
      <c r="E151" s="2">
        <v>0</v>
      </c>
      <c r="F151" s="2">
        <v>0</v>
      </c>
      <c r="G151" s="3">
        <f t="shared" si="0"/>
        <v>1502812.4670000002</v>
      </c>
      <c r="H151" s="3">
        <f t="shared" si="1"/>
        <v>0.73999999975785613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67595.86</v>
      </c>
      <c r="E153" s="2">
        <v>0</v>
      </c>
      <c r="F153" s="2">
        <v>0</v>
      </c>
      <c r="G153" s="3">
        <f t="shared" si="0"/>
        <v>20549.141439999999</v>
      </c>
      <c r="H153" s="3">
        <f t="shared" si="1"/>
        <v>0.13999999999941792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26698.49</v>
      </c>
      <c r="E154" s="2">
        <v>0</v>
      </c>
      <c r="F154" s="2">
        <v>0</v>
      </c>
      <c r="G154" s="3">
        <f t="shared" si="0"/>
        <v>8169.73794</v>
      </c>
      <c r="H154" s="3">
        <f t="shared" si="1"/>
        <v>0.49000000000160071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240745.31</v>
      </c>
      <c r="D155" s="2">
        <f>'PR-RAS'!E159</f>
        <v>301061.59999999998</v>
      </c>
      <c r="E155" s="2">
        <v>0</v>
      </c>
      <c r="F155" s="2">
        <v>0</v>
      </c>
      <c r="G155" s="3">
        <f t="shared" si="0"/>
        <v>129801.75053999999</v>
      </c>
      <c r="H155" s="3">
        <f t="shared" si="1"/>
        <v>0.71000000002095476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474739.79</v>
      </c>
      <c r="D156" s="2">
        <f>'PR-RAS'!E160</f>
        <v>599094.04</v>
      </c>
      <c r="E156" s="2">
        <v>0</v>
      </c>
      <c r="F156" s="2">
        <v>0</v>
      </c>
      <c r="G156" s="3">
        <f t="shared" si="0"/>
        <v>259303.81985000003</v>
      </c>
      <c r="H156" s="3">
        <f t="shared" si="1"/>
        <v>0.25000000005820766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474739.79</v>
      </c>
      <c r="D158" s="2">
        <f>'PR-RAS'!E162</f>
        <v>599094.04</v>
      </c>
      <c r="E158" s="2">
        <v>0</v>
      </c>
      <c r="F158" s="2">
        <v>0</v>
      </c>
      <c r="G158" s="3">
        <f t="shared" si="0"/>
        <v>262649.67559</v>
      </c>
      <c r="H158" s="3">
        <f t="shared" si="1"/>
        <v>0.25000000005820766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743065.97</v>
      </c>
      <c r="D160" s="2">
        <f>'PR-RAS'!E164</f>
        <v>1001526.7200000001</v>
      </c>
      <c r="E160" s="2">
        <v>0</v>
      </c>
      <c r="F160" s="2">
        <v>0</v>
      </c>
      <c r="G160" s="3">
        <f t="shared" si="0"/>
        <v>436632.98619000003</v>
      </c>
      <c r="H160" s="3">
        <f t="shared" si="1"/>
        <v>0.30999999993946403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118352.4</v>
      </c>
      <c r="D161" s="2">
        <f>'PR-RAS'!E165</f>
        <v>102756.93</v>
      </c>
      <c r="E161" s="2">
        <v>0</v>
      </c>
      <c r="F161" s="2">
        <v>0</v>
      </c>
      <c r="G161" s="3">
        <f t="shared" si="0"/>
        <v>51818.601600000002</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53074.58</v>
      </c>
      <c r="D162" s="2">
        <f>'PR-RAS'!E166</f>
        <v>32740.22</v>
      </c>
      <c r="E162" s="2">
        <v>0</v>
      </c>
      <c r="F162" s="2">
        <v>0</v>
      </c>
      <c r="G162" s="3">
        <f t="shared" si="0"/>
        <v>19087.358220000002</v>
      </c>
      <c r="H162" s="3">
        <f t="shared" si="1"/>
        <v>0.63999999999941792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62770.17</v>
      </c>
      <c r="D163" s="2">
        <f>'PR-RAS'!E167</f>
        <v>65463.96</v>
      </c>
      <c r="E163" s="2">
        <v>0</v>
      </c>
      <c r="F163" s="2">
        <v>0</v>
      </c>
      <c r="G163" s="3">
        <f t="shared" si="0"/>
        <v>31379.09058</v>
      </c>
      <c r="H163" s="3">
        <f t="shared" si="1"/>
        <v>0.20999999999912689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2507.65</v>
      </c>
      <c r="D164" s="2">
        <f>'PR-RAS'!E168</f>
        <v>4552.75</v>
      </c>
      <c r="E164" s="2">
        <v>0</v>
      </c>
      <c r="F164" s="2">
        <v>0</v>
      </c>
      <c r="G164" s="3">
        <f t="shared" si="0"/>
        <v>1892.94345</v>
      </c>
      <c r="H164" s="3">
        <f t="shared" si="1"/>
        <v>0.59999999999990905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162736.60000000003</v>
      </c>
      <c r="D166" s="2">
        <f>'PR-RAS'!E170</f>
        <v>182620.51</v>
      </c>
      <c r="E166" s="2">
        <v>0</v>
      </c>
      <c r="F166" s="2">
        <v>0</v>
      </c>
      <c r="G166" s="3">
        <f t="shared" si="0"/>
        <v>87116.307300000029</v>
      </c>
      <c r="H166" s="3">
        <f t="shared" si="1"/>
        <v>0.88999999995576218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21902.13</v>
      </c>
      <c r="D167" s="2">
        <f>'PR-RAS'!E171</f>
        <v>20295.810000000001</v>
      </c>
      <c r="E167" s="2">
        <v>0</v>
      </c>
      <c r="F167" s="2">
        <v>0</v>
      </c>
      <c r="G167" s="3">
        <f t="shared" si="0"/>
        <v>10373.9625</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62507.41</v>
      </c>
      <c r="D168" s="2">
        <f>'PR-RAS'!E172</f>
        <v>73932.479999999996</v>
      </c>
      <c r="E168" s="2">
        <v>0</v>
      </c>
      <c r="F168" s="2">
        <v>0</v>
      </c>
      <c r="G168" s="3">
        <f t="shared" si="0"/>
        <v>35132.185790000003</v>
      </c>
      <c r="H168" s="3">
        <f t="shared" si="1"/>
        <v>0.88999999999941792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56570.1</v>
      </c>
      <c r="D169" s="2">
        <f>'PR-RAS'!E173</f>
        <v>62917.37</v>
      </c>
      <c r="E169" s="2">
        <v>0</v>
      </c>
      <c r="F169" s="2">
        <v>0</v>
      </c>
      <c r="G169" s="3">
        <f t="shared" si="0"/>
        <v>30644.01312</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11282.01</v>
      </c>
      <c r="D170" s="2">
        <f>'PR-RAS'!E174</f>
        <v>16200.2</v>
      </c>
      <c r="E170" s="2">
        <v>0</v>
      </c>
      <c r="F170" s="2">
        <v>0</v>
      </c>
      <c r="G170" s="3">
        <f t="shared" si="0"/>
        <v>7382.3272900000011</v>
      </c>
      <c r="H170" s="3">
        <f t="shared" si="1"/>
        <v>0.21000000000094587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5925.17</v>
      </c>
      <c r="D171" s="2">
        <f>'PR-RAS'!E175</f>
        <v>6959.24</v>
      </c>
      <c r="E171" s="2">
        <v>0</v>
      </c>
      <c r="F171" s="2">
        <v>0</v>
      </c>
      <c r="G171" s="3">
        <f t="shared" si="0"/>
        <v>3373.4205000000006</v>
      </c>
      <c r="H171" s="3">
        <f t="shared" si="1"/>
        <v>0.40999999999985448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4549.78</v>
      </c>
      <c r="D173" s="2">
        <f>'PR-RAS'!E177</f>
        <v>2315.41</v>
      </c>
      <c r="E173" s="2">
        <v>0</v>
      </c>
      <c r="F173" s="2">
        <v>0</v>
      </c>
      <c r="G173" s="3">
        <f t="shared" si="0"/>
        <v>1579.0631999999996</v>
      </c>
      <c r="H173" s="3">
        <f t="shared" si="1"/>
        <v>0.63000000000010914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409327.20999999996</v>
      </c>
      <c r="D174" s="2">
        <f>'PR-RAS'!E178</f>
        <v>650404.39000000013</v>
      </c>
      <c r="E174" s="2">
        <v>0</v>
      </c>
      <c r="F174" s="2">
        <v>0</v>
      </c>
      <c r="G174" s="3">
        <f t="shared" si="0"/>
        <v>295853.52627000003</v>
      </c>
      <c r="H174" s="3">
        <f t="shared" si="1"/>
        <v>0.60000000009313226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53063.67</v>
      </c>
      <c r="D175" s="2">
        <f>'PR-RAS'!E179</f>
        <v>57957.22</v>
      </c>
      <c r="E175" s="2">
        <v>0</v>
      </c>
      <c r="F175" s="2">
        <v>0</v>
      </c>
      <c r="G175" s="3">
        <f t="shared" si="0"/>
        <v>29402.191139999995</v>
      </c>
      <c r="H175" s="3">
        <f t="shared" si="1"/>
        <v>0.55000000000291038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40556.53</v>
      </c>
      <c r="D176" s="2">
        <f>'PR-RAS'!E180</f>
        <v>111833.23</v>
      </c>
      <c r="E176" s="2">
        <v>0</v>
      </c>
      <c r="F176" s="2">
        <v>0</v>
      </c>
      <c r="G176" s="3">
        <f t="shared" si="0"/>
        <v>46239.023249999998</v>
      </c>
      <c r="H176" s="3">
        <f t="shared" si="1"/>
        <v>0.69999999999708962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35520.11</v>
      </c>
      <c r="D177" s="2">
        <f>'PR-RAS'!E181</f>
        <v>49198.89</v>
      </c>
      <c r="E177" s="2">
        <v>0</v>
      </c>
      <c r="F177" s="2">
        <v>0</v>
      </c>
      <c r="G177" s="3">
        <f t="shared" si="0"/>
        <v>23569.548640000001</v>
      </c>
      <c r="H177" s="3">
        <f t="shared" si="1"/>
        <v>0.22000000000116415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13196.58</v>
      </c>
      <c r="D178" s="2">
        <f>'PR-RAS'!E182</f>
        <v>19212.45</v>
      </c>
      <c r="E178" s="2">
        <v>0</v>
      </c>
      <c r="F178" s="2">
        <v>0</v>
      </c>
      <c r="G178" s="3">
        <f t="shared" si="0"/>
        <v>9137.0019599999996</v>
      </c>
      <c r="H178" s="3">
        <f t="shared" si="1"/>
        <v>0.87000000000080036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3658.31</v>
      </c>
      <c r="D179" s="2">
        <f>'PR-RAS'!E183</f>
        <v>4156.54</v>
      </c>
      <c r="E179" s="2">
        <v>0</v>
      </c>
      <c r="F179" s="2">
        <v>0</v>
      </c>
      <c r="G179" s="3">
        <f t="shared" si="0"/>
        <v>2130.90742</v>
      </c>
      <c r="H179" s="3">
        <f t="shared" si="1"/>
        <v>0.76999999999998181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7203.08</v>
      </c>
      <c r="D180" s="2">
        <f>'PR-RAS'!E184</f>
        <v>9472.02</v>
      </c>
      <c r="E180" s="2">
        <v>0</v>
      </c>
      <c r="F180" s="2">
        <v>0</v>
      </c>
      <c r="G180" s="3">
        <f t="shared" si="0"/>
        <v>4680.3344800000004</v>
      </c>
      <c r="H180" s="3">
        <f t="shared" si="1"/>
        <v>0.1000000000003638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195917.77</v>
      </c>
      <c r="D181" s="2">
        <f>'PR-RAS'!E185</f>
        <v>330265.23</v>
      </c>
      <c r="E181" s="2">
        <v>0</v>
      </c>
      <c r="F181" s="2">
        <v>0</v>
      </c>
      <c r="G181" s="3">
        <f t="shared" si="0"/>
        <v>154160.6814</v>
      </c>
      <c r="H181" s="3">
        <f t="shared" si="1"/>
        <v>0.45999999999185093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16194.64</v>
      </c>
      <c r="D182" s="2">
        <f>'PR-RAS'!E186</f>
        <v>18296.55</v>
      </c>
      <c r="E182" s="2">
        <v>0</v>
      </c>
      <c r="F182" s="2">
        <v>0</v>
      </c>
      <c r="G182" s="3">
        <f t="shared" si="0"/>
        <v>9554.5809399999998</v>
      </c>
      <c r="H182" s="3">
        <f t="shared" si="1"/>
        <v>0.81000000000130967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44016.52</v>
      </c>
      <c r="D183" s="2">
        <f>'PR-RAS'!E187</f>
        <v>50012.26</v>
      </c>
      <c r="E183" s="2">
        <v>0</v>
      </c>
      <c r="F183" s="2">
        <v>0</v>
      </c>
      <c r="G183" s="3">
        <f t="shared" si="0"/>
        <v>26215.469280000001</v>
      </c>
      <c r="H183" s="3">
        <f t="shared" si="1"/>
        <v>0.74000000000523869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15517.57</v>
      </c>
      <c r="D184" s="2">
        <f>'PR-RAS'!E188</f>
        <v>20485</v>
      </c>
      <c r="E184" s="2">
        <v>0</v>
      </c>
      <c r="F184" s="2">
        <v>0</v>
      </c>
      <c r="G184" s="3">
        <f t="shared" si="0"/>
        <v>10337.22531</v>
      </c>
      <c r="H184" s="3">
        <f t="shared" si="1"/>
        <v>0.43000000000029104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37132.19</v>
      </c>
      <c r="D190" s="2">
        <f>'PR-RAS'!E194</f>
        <v>45259.89</v>
      </c>
      <c r="E190" s="2">
        <v>0</v>
      </c>
      <c r="F190" s="2">
        <v>0</v>
      </c>
      <c r="G190" s="3">
        <f t="shared" si="0"/>
        <v>24126.222330000001</v>
      </c>
      <c r="H190" s="3">
        <f t="shared" si="1"/>
        <v>0.30000000000291038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872.57</v>
      </c>
      <c r="D191" s="2">
        <f>'PR-RAS'!E195</f>
        <v>2096.4</v>
      </c>
      <c r="E191" s="2">
        <v>0</v>
      </c>
      <c r="F191" s="2">
        <v>0</v>
      </c>
      <c r="G191" s="3">
        <f t="shared" si="0"/>
        <v>962.4203</v>
      </c>
      <c r="H191" s="3">
        <f t="shared" si="1"/>
        <v>0.83000000000004093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5150.01</v>
      </c>
      <c r="D192" s="2">
        <f>'PR-RAS'!E196</f>
        <v>6237.07</v>
      </c>
      <c r="E192" s="2">
        <v>0</v>
      </c>
      <c r="F192" s="2">
        <v>0</v>
      </c>
      <c r="G192" s="3">
        <f t="shared" si="0"/>
        <v>3366.2126500000004</v>
      </c>
      <c r="H192" s="3">
        <f t="shared" si="1"/>
        <v>7.999999999992724E-2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10056.719999999999</v>
      </c>
      <c r="D193" s="2">
        <f>'PR-RAS'!E197</f>
        <v>17744.509999999998</v>
      </c>
      <c r="E193" s="2">
        <v>0</v>
      </c>
      <c r="F193" s="2">
        <v>0</v>
      </c>
      <c r="G193" s="3">
        <f t="shared" si="0"/>
        <v>8744.782079999999</v>
      </c>
      <c r="H193" s="3">
        <f t="shared" si="1"/>
        <v>0.77000000000225555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5942.3</v>
      </c>
      <c r="D195" s="2">
        <f>'PR-RAS'!E199</f>
        <v>5503.27</v>
      </c>
      <c r="E195" s="2">
        <v>0</v>
      </c>
      <c r="F195" s="2">
        <v>0</v>
      </c>
      <c r="G195" s="3">
        <f t="shared" si="0"/>
        <v>3288.0749599999999</v>
      </c>
      <c r="H195" s="3">
        <f t="shared" si="1"/>
        <v>0.57000000000061846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15110.59</v>
      </c>
      <c r="D197" s="2">
        <f>'PR-RAS'!E201</f>
        <v>13678.64</v>
      </c>
      <c r="E197" s="2">
        <v>0</v>
      </c>
      <c r="F197" s="2">
        <v>0</v>
      </c>
      <c r="G197" s="3">
        <f t="shared" si="0"/>
        <v>8323.7025199999989</v>
      </c>
      <c r="H197" s="3">
        <f t="shared" si="1"/>
        <v>0.77000000000043656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24901.040000000001</v>
      </c>
      <c r="D198" s="2">
        <f>'PR-RAS'!E202</f>
        <v>29697.66</v>
      </c>
      <c r="E198" s="2">
        <v>0</v>
      </c>
      <c r="F198" s="2">
        <v>0</v>
      </c>
      <c r="G198" s="3">
        <f t="shared" si="0"/>
        <v>16606.38292</v>
      </c>
      <c r="H198" s="3">
        <f t="shared" si="1"/>
        <v>0.38000000000101863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24901.040000000001</v>
      </c>
      <c r="D212" s="2">
        <f>'PR-RAS'!E216</f>
        <v>29697.66</v>
      </c>
      <c r="E212" s="2">
        <v>0</v>
      </c>
      <c r="F212" s="2">
        <v>0</v>
      </c>
      <c r="G212" s="3">
        <f t="shared" si="0"/>
        <v>17786.53196</v>
      </c>
      <c r="H212" s="3">
        <f t="shared" si="1"/>
        <v>0.38000000000101863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3141.93</v>
      </c>
      <c r="D213" s="2">
        <f>'PR-RAS'!E217</f>
        <v>3247.26</v>
      </c>
      <c r="E213" s="2">
        <v>0</v>
      </c>
      <c r="F213" s="2">
        <v>0</v>
      </c>
      <c r="G213" s="3">
        <f t="shared" si="0"/>
        <v>2042.9274</v>
      </c>
      <c r="H213" s="3">
        <f t="shared" si="1"/>
        <v>0.33000000000038199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56.06</v>
      </c>
      <c r="D215" s="2">
        <f>'PR-RAS'!E219</f>
        <v>77.58</v>
      </c>
      <c r="E215" s="2">
        <v>0</v>
      </c>
      <c r="F215" s="2">
        <v>0</v>
      </c>
      <c r="G215" s="3">
        <f t="shared" si="0"/>
        <v>45.201079999999997</v>
      </c>
      <c r="H215" s="3">
        <f t="shared" si="1"/>
        <v>0.48000000000000398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21703.05</v>
      </c>
      <c r="D216" s="2">
        <f>'PR-RAS'!E220</f>
        <v>26372.82</v>
      </c>
      <c r="E216" s="2">
        <v>0</v>
      </c>
      <c r="F216" s="2">
        <v>0</v>
      </c>
      <c r="G216" s="3">
        <f t="shared" si="0"/>
        <v>16006.468350000001</v>
      </c>
      <c r="H216" s="3">
        <f t="shared" si="1"/>
        <v>0.22999999999956344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4383078.8500000006</v>
      </c>
      <c r="D295" s="2">
        <f>'PR-RAS'!E299</f>
        <v>5585235.8899999997</v>
      </c>
      <c r="E295" s="2">
        <v>0</v>
      </c>
      <c r="F295" s="2">
        <v>0</v>
      </c>
      <c r="G295" s="3">
        <f t="shared" si="12"/>
        <v>4572743.8852199996</v>
      </c>
      <c r="H295" s="3">
        <f t="shared" si="13"/>
        <v>0.25999999977648258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43931.469999999739</v>
      </c>
      <c r="D296" s="2">
        <f>'PR-RAS'!E300</f>
        <v>29960.629999999888</v>
      </c>
      <c r="E296" s="2">
        <v>0</v>
      </c>
      <c r="F296" s="2">
        <v>0</v>
      </c>
      <c r="G296" s="3">
        <f t="shared" si="12"/>
        <v>30636.555349999857</v>
      </c>
      <c r="H296" s="3">
        <f t="shared" si="13"/>
        <v>0.83999999985098839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235833.31</v>
      </c>
      <c r="D299" s="2">
        <f>'PR-RAS'!E303</f>
        <v>300432.71000000002</v>
      </c>
      <c r="E299" s="2">
        <v>0</v>
      </c>
      <c r="F299" s="2">
        <v>0</v>
      </c>
      <c r="G299" s="3">
        <f t="shared" si="12"/>
        <v>249336.22153999997</v>
      </c>
      <c r="H299" s="3">
        <f t="shared" si="13"/>
        <v>0.59999999997671694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8475.99</v>
      </c>
      <c r="E300" s="2">
        <v>0</v>
      </c>
      <c r="F300" s="2">
        <v>0</v>
      </c>
      <c r="G300" s="3">
        <f t="shared" si="12"/>
        <v>5068.6420199999993</v>
      </c>
      <c r="H300" s="3">
        <f t="shared" si="13"/>
        <v>1.0000000000218279E-2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8475.99</v>
      </c>
      <c r="E301" s="2">
        <v>0</v>
      </c>
      <c r="F301" s="2">
        <v>0</v>
      </c>
      <c r="G301" s="3">
        <f t="shared" si="12"/>
        <v>5085.5940000000001</v>
      </c>
      <c r="H301" s="3">
        <f t="shared" si="13"/>
        <v>1.0000000000218279E-2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100382.15</v>
      </c>
      <c r="D355" s="2">
        <f>'PR-RAS'!E360</f>
        <v>115982.70000000001</v>
      </c>
      <c r="E355" s="2">
        <v>0</v>
      </c>
      <c r="F355" s="2">
        <v>0</v>
      </c>
      <c r="G355" s="3">
        <f t="shared" si="12"/>
        <v>117651.03270000001</v>
      </c>
      <c r="H355" s="3">
        <f t="shared" si="13"/>
        <v>0.4499999999825377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92882.15</v>
      </c>
      <c r="D368" s="2">
        <f>'PR-RAS'!E373</f>
        <v>115982.70000000001</v>
      </c>
      <c r="E368" s="2">
        <v>0</v>
      </c>
      <c r="F368" s="2">
        <v>0</v>
      </c>
      <c r="G368" s="3">
        <f t="shared" si="12"/>
        <v>119219.05085000001</v>
      </c>
      <c r="H368" s="3">
        <f t="shared" si="13"/>
        <v>0.4499999999825377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92882.15</v>
      </c>
      <c r="D374" s="2">
        <f>'PR-RAS'!E379</f>
        <v>115982.70000000001</v>
      </c>
      <c r="E374" s="2">
        <v>0</v>
      </c>
      <c r="F374" s="2">
        <v>0</v>
      </c>
      <c r="G374" s="3">
        <f t="shared" si="12"/>
        <v>121168.13615000002</v>
      </c>
      <c r="H374" s="3">
        <f t="shared" si="13"/>
        <v>0.4499999999825377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24356.97</v>
      </c>
      <c r="D375" s="2">
        <f>'PR-RAS'!E380</f>
        <v>49340.05</v>
      </c>
      <c r="E375" s="2">
        <v>0</v>
      </c>
      <c r="F375" s="2">
        <v>0</v>
      </c>
      <c r="G375" s="3">
        <f t="shared" si="12"/>
        <v>46015.864180000004</v>
      </c>
      <c r="H375" s="3">
        <f t="shared" si="13"/>
        <v>8.000000000174623E-2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27945.14</v>
      </c>
      <c r="D377" s="2">
        <f>'PR-RAS'!E382</f>
        <v>9000</v>
      </c>
      <c r="E377" s="2">
        <v>0</v>
      </c>
      <c r="F377" s="2">
        <v>0</v>
      </c>
      <c r="G377" s="3">
        <f t="shared" si="12"/>
        <v>17275.372640000001</v>
      </c>
      <c r="H377" s="3">
        <f t="shared" si="13"/>
        <v>0.13999999999941792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40580.04</v>
      </c>
      <c r="D381" s="2">
        <f>'PR-RAS'!E386</f>
        <v>57642.65</v>
      </c>
      <c r="E381" s="2">
        <v>0</v>
      </c>
      <c r="F381" s="2">
        <v>0</v>
      </c>
      <c r="G381" s="3">
        <f t="shared" si="12"/>
        <v>59228.8292</v>
      </c>
      <c r="H381" s="3">
        <f t="shared" si="13"/>
        <v>0.38999999999941792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7500</v>
      </c>
      <c r="D407" s="2">
        <f>'PR-RAS'!E412</f>
        <v>0</v>
      </c>
      <c r="E407" s="2">
        <v>0</v>
      </c>
      <c r="F407" s="2">
        <v>0</v>
      </c>
      <c r="G407" s="3">
        <f t="shared" si="12"/>
        <v>3045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7500</v>
      </c>
      <c r="D408" s="2">
        <f>'PR-RAS'!E413</f>
        <v>0</v>
      </c>
      <c r="E408" s="2">
        <v>0</v>
      </c>
      <c r="F408" s="2">
        <v>0</v>
      </c>
      <c r="G408" s="3">
        <f t="shared" si="12"/>
        <v>3052.5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100382.15</v>
      </c>
      <c r="D413" s="2">
        <f>'PR-RAS'!E418</f>
        <v>115982.70000000001</v>
      </c>
      <c r="E413" s="2">
        <v>0</v>
      </c>
      <c r="F413" s="2">
        <v>0</v>
      </c>
      <c r="G413" s="3">
        <f t="shared" si="12"/>
        <v>136927.1906</v>
      </c>
      <c r="H413" s="3">
        <f t="shared" si="13"/>
        <v>0.4499999999825377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4427010.32</v>
      </c>
      <c r="D417" s="2">
        <f>'PR-RAS'!E422</f>
        <v>5615196.5199999996</v>
      </c>
      <c r="E417" s="2">
        <v>0</v>
      </c>
      <c r="F417" s="2">
        <v>0</v>
      </c>
      <c r="G417" s="3">
        <f t="shared" si="12"/>
        <v>6513479.7977599995</v>
      </c>
      <c r="H417" s="3">
        <f t="shared" si="13"/>
        <v>0.80000000074505806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4483461.0000000009</v>
      </c>
      <c r="D418" s="2">
        <f>'PR-RAS'!E423</f>
        <v>5701218.5899999999</v>
      </c>
      <c r="E418" s="2">
        <v>0</v>
      </c>
      <c r="F418" s="2">
        <v>0</v>
      </c>
      <c r="G418" s="3">
        <f t="shared" si="12"/>
        <v>6624419.5410599997</v>
      </c>
      <c r="H418" s="3">
        <f t="shared" si="13"/>
        <v>0.41000000108033419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56450.680000000633</v>
      </c>
      <c r="D420" s="2">
        <f>'PR-RAS'!E425</f>
        <v>86022.070000000298</v>
      </c>
      <c r="E420" s="2">
        <v>0</v>
      </c>
      <c r="F420" s="2">
        <v>0</v>
      </c>
      <c r="G420" s="3">
        <f t="shared" si="12"/>
        <v>95739.329580000514</v>
      </c>
      <c r="H420" s="3">
        <f t="shared" si="13"/>
        <v>0.38999999966472387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235833.31</v>
      </c>
      <c r="D422" s="2">
        <f>'PR-RAS'!E427</f>
        <v>300432.71000000002</v>
      </c>
      <c r="E422" s="2">
        <v>0</v>
      </c>
      <c r="F422" s="2">
        <v>0</v>
      </c>
      <c r="G422" s="3">
        <f t="shared" si="12"/>
        <v>352250.16532999999</v>
      </c>
      <c r="H422" s="3">
        <f t="shared" si="13"/>
        <v>0.59999999997671694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8475.99</v>
      </c>
      <c r="E423" s="2">
        <v>0</v>
      </c>
      <c r="F423" s="2">
        <v>0</v>
      </c>
      <c r="G423" s="3">
        <f t="shared" si="12"/>
        <v>7153.7355599999992</v>
      </c>
      <c r="H423" s="3">
        <f t="shared" si="13"/>
        <v>1.0000000000218279E-2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4427010.32</v>
      </c>
      <c r="D637" s="2">
        <f>'PR-RAS'!E643</f>
        <v>5615196.5199999996</v>
      </c>
      <c r="E637" s="2">
        <v>0</v>
      </c>
      <c r="F637" s="2">
        <v>0</v>
      </c>
      <c r="G637" s="3">
        <f t="shared" si="14"/>
        <v>9958108.5369600002</v>
      </c>
      <c r="H637" s="3">
        <f t="shared" si="15"/>
        <v>0.80000000074505806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4483461.0000000009</v>
      </c>
      <c r="D638" s="2">
        <f>'PR-RAS'!E644</f>
        <v>5701218.5899999999</v>
      </c>
      <c r="E638" s="2">
        <v>0</v>
      </c>
      <c r="F638" s="2">
        <v>0</v>
      </c>
      <c r="G638" s="3">
        <f t="shared" si="14"/>
        <v>10119317.140659999</v>
      </c>
      <c r="H638" s="3">
        <f t="shared" si="15"/>
        <v>0.41000000108033419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56450.680000000633</v>
      </c>
      <c r="D640" s="2">
        <f>'PR-RAS'!E646</f>
        <v>86022.070000000298</v>
      </c>
      <c r="E640" s="2">
        <v>0</v>
      </c>
      <c r="F640" s="2">
        <v>0</v>
      </c>
      <c r="G640" s="3">
        <f t="shared" si="14"/>
        <v>146008.18998000078</v>
      </c>
      <c r="H640" s="3">
        <f t="shared" si="15"/>
        <v>0.38999999966472387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235833.31</v>
      </c>
      <c r="D642" s="2">
        <f>'PR-RAS'!E648</f>
        <v>300432.71000000002</v>
      </c>
      <c r="E642" s="2">
        <v>0</v>
      </c>
      <c r="F642" s="2">
        <v>0</v>
      </c>
      <c r="G642" s="3">
        <f t="shared" si="14"/>
        <v>536323.88592999999</v>
      </c>
      <c r="H642" s="3">
        <f t="shared" si="15"/>
        <v>0.59999999997671694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292283.99000000063</v>
      </c>
      <c r="D644" s="2">
        <f>'PR-RAS'!E650</f>
        <v>386454.78000000032</v>
      </c>
      <c r="E644" s="2">
        <v>0</v>
      </c>
      <c r="F644" s="2">
        <v>0</v>
      </c>
      <c r="G644" s="3">
        <f t="shared" si="14"/>
        <v>684919.45265000081</v>
      </c>
      <c r="H644" s="3">
        <f t="shared" si="15"/>
        <v>0.22999999905005097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102975.06</v>
      </c>
      <c r="D646" s="2">
        <f>'PR-RAS'!E653</f>
        <v>109435.82</v>
      </c>
      <c r="E646" s="2">
        <v>0</v>
      </c>
      <c r="F646" s="2">
        <v>0</v>
      </c>
      <c r="G646" s="3">
        <f t="shared" si="14"/>
        <v>207591.12150000001</v>
      </c>
      <c r="H646" s="3">
        <f t="shared" si="15"/>
        <v>0.23999999999068677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4767161.6900000004</v>
      </c>
      <c r="D647" s="2">
        <f>'PR-RAS'!E654</f>
        <v>5962581.9400000004</v>
      </c>
      <c r="E647" s="2">
        <v>0</v>
      </c>
      <c r="F647" s="2">
        <v>0</v>
      </c>
      <c r="G647" s="3">
        <f t="shared" si="14"/>
        <v>10783242.318220001</v>
      </c>
      <c r="H647" s="3">
        <f t="shared" si="15"/>
        <v>0.36999999918043613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4760700.93</v>
      </c>
      <c r="D648" s="2">
        <f>'PR-RAS'!E655</f>
        <v>5994696.4500000002</v>
      </c>
      <c r="E648" s="2">
        <v>0</v>
      </c>
      <c r="F648" s="2">
        <v>0</v>
      </c>
      <c r="G648" s="3">
        <f t="shared" si="14"/>
        <v>10837310.708010001</v>
      </c>
      <c r="H648" s="3">
        <f t="shared" si="15"/>
        <v>0.52000000048428774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109435.8200000003</v>
      </c>
      <c r="D649" s="2">
        <f>'PR-RAS'!E656</f>
        <v>77321.310000000522</v>
      </c>
      <c r="E649" s="2">
        <v>0</v>
      </c>
      <c r="F649" s="2">
        <v>0</v>
      </c>
      <c r="G649" s="3">
        <f t="shared" si="14"/>
        <v>171122.82912000088</v>
      </c>
      <c r="H649" s="3">
        <f t="shared" si="15"/>
        <v>0.49000000022351742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124</v>
      </c>
      <c r="D651" s="2">
        <f>'PR-RAS'!E658</f>
        <v>128</v>
      </c>
      <c r="E651" s="2">
        <v>0</v>
      </c>
      <c r="F651" s="2">
        <v>0</v>
      </c>
      <c r="G651" s="3">
        <f t="shared" si="14"/>
        <v>247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124</v>
      </c>
      <c r="D653" s="2">
        <f>'PR-RAS'!E660</f>
        <v>128</v>
      </c>
      <c r="E653" s="2">
        <v>0</v>
      </c>
      <c r="F653" s="2">
        <v>0</v>
      </c>
      <c r="G653" s="3">
        <f t="shared" si="14"/>
        <v>247.76000000000002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41009.89</v>
      </c>
      <c r="D676" s="2">
        <f>'PR-RAS'!E683</f>
        <v>23147.599999999999</v>
      </c>
      <c r="E676" s="2">
        <v>0</v>
      </c>
      <c r="F676" s="2">
        <v>0</v>
      </c>
      <c r="G676" s="3">
        <f t="shared" si="14"/>
        <v>58930.935750000004</v>
      </c>
      <c r="H676" s="3">
        <f t="shared" si="15"/>
        <v>0.51000000000203727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257702.3</v>
      </c>
      <c r="D717" s="2">
        <f>'PR-RAS'!E724</f>
        <v>268741.01</v>
      </c>
      <c r="E717" s="2">
        <v>0</v>
      </c>
      <c r="F717" s="2">
        <v>0</v>
      </c>
      <c r="G717" s="3">
        <f t="shared" si="14"/>
        <v>569351.97311999998</v>
      </c>
      <c r="H717" s="3">
        <f t="shared" si="15"/>
        <v>0.30999999999767169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24500.720000000001</v>
      </c>
      <c r="D725" s="2">
        <f>'PR-RAS'!E732</f>
        <v>20397.72</v>
      </c>
      <c r="E725" s="2">
        <v>0</v>
      </c>
      <c r="F725" s="2">
        <v>0</v>
      </c>
      <c r="G725" s="3">
        <f t="shared" si="14"/>
        <v>47274.419840000002</v>
      </c>
      <c r="H725" s="3">
        <f t="shared" si="15"/>
        <v>0.55999999999767169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4232</v>
      </c>
      <c r="D726" s="2">
        <f>'PR-RAS'!E733</f>
        <v>5784</v>
      </c>
      <c r="E726" s="2">
        <v>0</v>
      </c>
      <c r="F726" s="2">
        <v>0</v>
      </c>
      <c r="G726" s="3">
        <f t="shared" si="14"/>
        <v>11455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62770.17</v>
      </c>
      <c r="D727" s="2">
        <f>'PR-RAS'!E734</f>
        <v>65463.96</v>
      </c>
      <c r="E727" s="2">
        <v>0</v>
      </c>
      <c r="F727" s="2">
        <v>0</v>
      </c>
      <c r="G727" s="3">
        <f t="shared" si="14"/>
        <v>140624.81333999999</v>
      </c>
      <c r="H727" s="3">
        <f t="shared" si="15"/>
        <v>0.20999999999912689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7203.08</v>
      </c>
      <c r="D729" s="2">
        <f>'PR-RAS'!E736</f>
        <v>8472.02</v>
      </c>
      <c r="E729" s="2">
        <v>0</v>
      </c>
      <c r="F729" s="2">
        <v>0</v>
      </c>
      <c r="G729" s="3">
        <f t="shared" si="14"/>
        <v>17579.103360000001</v>
      </c>
      <c r="H729" s="3">
        <f t="shared" si="15"/>
        <v>0.1000000000003638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148244.51</v>
      </c>
      <c r="D730" s="2">
        <f>'PR-RAS'!E737</f>
        <v>275934</v>
      </c>
      <c r="E730" s="2">
        <v>0</v>
      </c>
      <c r="F730" s="2">
        <v>0</v>
      </c>
      <c r="G730" s="3">
        <f t="shared" si="14"/>
        <v>510382.01978999999</v>
      </c>
      <c r="H730" s="3">
        <f t="shared" si="15"/>
        <v>0.48999999999068677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18987.009999999998</v>
      </c>
      <c r="D731" s="2">
        <f>'PR-RAS'!E738</f>
        <v>16778.7</v>
      </c>
      <c r="E731" s="2">
        <v>0</v>
      </c>
      <c r="F731" s="2">
        <v>0</v>
      </c>
      <c r="G731" s="3">
        <f t="shared" si="14"/>
        <v>38357.419300000001</v>
      </c>
      <c r="H731" s="3">
        <f t="shared" si="15"/>
        <v>0.30999999999767169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28686.25</v>
      </c>
      <c r="D732" s="2">
        <f>'PR-RAS'!E739</f>
        <v>37277.53</v>
      </c>
      <c r="E732" s="2">
        <v>0</v>
      </c>
      <c r="F732" s="2">
        <v>0</v>
      </c>
      <c r="G732" s="3">
        <f t="shared" si="14"/>
        <v>75469.39761</v>
      </c>
      <c r="H732" s="3">
        <f t="shared" si="15"/>
        <v>0.72000000000116415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872.57</v>
      </c>
      <c r="D734" s="2">
        <f>'PR-RAS'!E741</f>
        <v>2096.4</v>
      </c>
      <c r="E734" s="2">
        <v>0</v>
      </c>
      <c r="F734" s="2">
        <v>0</v>
      </c>
      <c r="G734" s="3">
        <f t="shared" si="14"/>
        <v>3712.9162099999999</v>
      </c>
      <c r="H734" s="3">
        <f t="shared" si="15"/>
        <v>0.83000000000004093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5150.01</v>
      </c>
      <c r="D735" s="2">
        <f>'PR-RAS'!E742</f>
        <v>3583.69</v>
      </c>
      <c r="E735" s="2">
        <v>0</v>
      </c>
      <c r="F735" s="2">
        <v>0</v>
      </c>
      <c r="G735" s="3">
        <f t="shared" si="14"/>
        <v>9040.9642599999988</v>
      </c>
      <c r="H735" s="3">
        <f t="shared" si="15"/>
        <v>0.32000000000016371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5160</v>
      </c>
      <c r="E737" s="2">
        <v>0</v>
      </c>
      <c r="F737" s="2">
        <v>0</v>
      </c>
      <c r="G737" s="3">
        <f t="shared" si="28"/>
        <v>7595.5199999999995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9183755.1600000001</v>
      </c>
      <c r="D1011" s="7">
        <f>BILANCA!E6</f>
        <v>9877521.7599999979</v>
      </c>
      <c r="E1011" s="7">
        <v>0</v>
      </c>
      <c r="F1011" s="7">
        <v>0</v>
      </c>
      <c r="G1011" s="8">
        <f t="shared" ref="G1011:G1306" si="38">B1011/1000*C1011+B1011/500*D1011</f>
        <v>28938.798679999996</v>
      </c>
      <c r="H1011" s="8">
        <f t="shared" si="35"/>
        <v>0.40000000223517418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9052555.1099999994</v>
      </c>
      <c r="D1012" s="2">
        <f>BILANCA!E7</f>
        <v>9780407.7899999972</v>
      </c>
      <c r="E1012" s="2">
        <v>0</v>
      </c>
      <c r="F1012" s="2">
        <v>0</v>
      </c>
      <c r="G1012" s="3">
        <f t="shared" si="38"/>
        <v>57226.741379999992</v>
      </c>
      <c r="H1012" s="3">
        <f t="shared" si="35"/>
        <v>0.32000000216066837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9044215.0899999999</v>
      </c>
      <c r="D1017" s="2">
        <f>BILANCA!E12</f>
        <v>9780407.7899999972</v>
      </c>
      <c r="E1017" s="2">
        <v>0</v>
      </c>
      <c r="F1017" s="2">
        <v>0</v>
      </c>
      <c r="G1017" s="3">
        <f t="shared" si="38"/>
        <v>200235.21468999996</v>
      </c>
      <c r="H1017" s="3">
        <f t="shared" si="35"/>
        <v>0.30000000260770321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8672362.5999999996</v>
      </c>
      <c r="D1018" s="2">
        <f>BILANCA!E13</f>
        <v>8564796.0199999977</v>
      </c>
      <c r="E1018" s="2">
        <v>0</v>
      </c>
      <c r="F1018" s="2">
        <v>0</v>
      </c>
      <c r="G1018" s="3">
        <f t="shared" si="38"/>
        <v>206415.63711999997</v>
      </c>
      <c r="H1018" s="3">
        <f t="shared" si="35"/>
        <v>0.41999999806284904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33733.47</v>
      </c>
      <c r="D1019" s="2">
        <f>BILANCA!E14</f>
        <v>33733.47</v>
      </c>
      <c r="E1019" s="2">
        <v>0</v>
      </c>
      <c r="F1019" s="2">
        <v>0</v>
      </c>
      <c r="G1019" s="3">
        <f t="shared" si="38"/>
        <v>910.80368999999996</v>
      </c>
      <c r="H1019" s="3">
        <f t="shared" si="35"/>
        <v>0.94000000000232831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17777158.41</v>
      </c>
      <c r="D1020" s="2">
        <f>BILANCA!E15</f>
        <v>17895557.969999999</v>
      </c>
      <c r="E1020" s="2">
        <v>0</v>
      </c>
      <c r="F1020" s="2">
        <v>0</v>
      </c>
      <c r="G1020" s="3">
        <f t="shared" si="38"/>
        <v>535682.74349999998</v>
      </c>
      <c r="H1020" s="3">
        <f t="shared" si="35"/>
        <v>0.44000000134110451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9138529.2799999993</v>
      </c>
      <c r="D1023" s="2">
        <f>BILANCA!E18</f>
        <v>9364495.4199999999</v>
      </c>
      <c r="E1023" s="2">
        <v>0</v>
      </c>
      <c r="F1023" s="2">
        <v>0</v>
      </c>
      <c r="G1023" s="3">
        <f t="shared" si="38"/>
        <v>362277.76156000001</v>
      </c>
      <c r="H1023" s="3">
        <f t="shared" si="35"/>
        <v>0.69999999925494194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353271.30000000016</v>
      </c>
      <c r="D1024" s="2">
        <f>BILANCA!E19</f>
        <v>1197030.5800000003</v>
      </c>
      <c r="E1024" s="2">
        <v>0</v>
      </c>
      <c r="F1024" s="2">
        <v>0</v>
      </c>
      <c r="G1024" s="3">
        <f t="shared" si="38"/>
        <v>38462.654440000013</v>
      </c>
      <c r="H1024" s="3">
        <f t="shared" si="35"/>
        <v>0.719999999855645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495910.58</v>
      </c>
      <c r="D1025" s="2">
        <f>BILANCA!E20</f>
        <v>533554.24</v>
      </c>
      <c r="E1025" s="2">
        <v>0</v>
      </c>
      <c r="F1025" s="2">
        <v>0</v>
      </c>
      <c r="G1025" s="3">
        <f t="shared" si="38"/>
        <v>23445.285899999999</v>
      </c>
      <c r="H1025" s="3">
        <f t="shared" si="35"/>
        <v>0.65999999997438863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43629.2</v>
      </c>
      <c r="D1026" s="2">
        <f>BILANCA!E21</f>
        <v>39112.839999999997</v>
      </c>
      <c r="E1026" s="2">
        <v>0</v>
      </c>
      <c r="F1026" s="2">
        <v>0</v>
      </c>
      <c r="G1026" s="3">
        <f t="shared" si="38"/>
        <v>1949.6780799999999</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49086.67</v>
      </c>
      <c r="D1027" s="2">
        <f>BILANCA!E22</f>
        <v>73302.91</v>
      </c>
      <c r="E1027" s="2">
        <v>0</v>
      </c>
      <c r="F1027" s="2">
        <v>0</v>
      </c>
      <c r="G1027" s="3">
        <f t="shared" si="38"/>
        <v>3326.7723300000002</v>
      </c>
      <c r="H1027" s="3">
        <f t="shared" si="35"/>
        <v>0.41999999999825377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3042.38</v>
      </c>
      <c r="D1029" s="2">
        <f>BILANCA!E24</f>
        <v>0</v>
      </c>
      <c r="E1029" s="2">
        <v>0</v>
      </c>
      <c r="F1029" s="2">
        <v>0</v>
      </c>
      <c r="G1029" s="3">
        <f t="shared" si="38"/>
        <v>57.805219999999998</v>
      </c>
      <c r="H1029" s="3">
        <f t="shared" si="35"/>
        <v>0.38000000000010914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37177.29</v>
      </c>
      <c r="D1030" s="2">
        <f>BILANCA!E25</f>
        <v>36425.42</v>
      </c>
      <c r="E1030" s="2">
        <v>0</v>
      </c>
      <c r="F1030" s="2">
        <v>0</v>
      </c>
      <c r="G1030" s="3">
        <f t="shared" si="38"/>
        <v>2200.5625999999997</v>
      </c>
      <c r="H1030" s="3">
        <f t="shared" si="35"/>
        <v>0.70999999999912689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643935.85</v>
      </c>
      <c r="D1031" s="2">
        <f>BILANCA!E26</f>
        <v>2040622.85</v>
      </c>
      <c r="E1031" s="2">
        <v>0</v>
      </c>
      <c r="F1031" s="2">
        <v>0</v>
      </c>
      <c r="G1031" s="3">
        <f t="shared" si="38"/>
        <v>99228.812550000002</v>
      </c>
      <c r="H1031" s="3">
        <f t="shared" si="35"/>
        <v>0.29999999993015081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919510.67</v>
      </c>
      <c r="D1033" s="2">
        <f>BILANCA!E28</f>
        <v>1525987.68</v>
      </c>
      <c r="E1033" s="2">
        <v>0</v>
      </c>
      <c r="F1033" s="2">
        <v>0</v>
      </c>
      <c r="G1033" s="3">
        <f t="shared" si="38"/>
        <v>91344.178690000001</v>
      </c>
      <c r="H1033" s="3">
        <f t="shared" si="35"/>
        <v>0.65000000002328306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18581.189999999999</v>
      </c>
      <c r="D1040" s="2">
        <f>BILANCA!E35</f>
        <v>18581.189999999999</v>
      </c>
      <c r="E1040" s="2">
        <v>0</v>
      </c>
      <c r="F1040" s="2">
        <v>0</v>
      </c>
      <c r="G1040" s="3">
        <f t="shared" si="38"/>
        <v>1672.3070999999995</v>
      </c>
      <c r="H1040" s="3">
        <f t="shared" si="35"/>
        <v>0.37999999999738066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18581.189999999999</v>
      </c>
      <c r="D1042" s="2">
        <f>BILANCA!E37</f>
        <v>18581.189999999999</v>
      </c>
      <c r="E1042" s="2">
        <v>0</v>
      </c>
      <c r="F1042" s="2">
        <v>0</v>
      </c>
      <c r="G1042" s="3">
        <f t="shared" si="38"/>
        <v>1783.7942399999999</v>
      </c>
      <c r="H1042" s="3">
        <f t="shared" si="35"/>
        <v>0.37999999999738066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446716.22</v>
      </c>
      <c r="D1059" s="2">
        <f>BILANCA!E54</f>
        <v>511406.99</v>
      </c>
      <c r="E1059" s="2">
        <v>0</v>
      </c>
      <c r="F1059" s="2">
        <v>0</v>
      </c>
      <c r="G1059" s="3">
        <f t="shared" si="38"/>
        <v>72006.979800000001</v>
      </c>
      <c r="H1059" s="3">
        <f t="shared" si="35"/>
        <v>0.22999999998137355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446716.22</v>
      </c>
      <c r="D1060" s="2">
        <f>BILANCA!E55</f>
        <v>511406.99</v>
      </c>
      <c r="E1060" s="2">
        <v>0</v>
      </c>
      <c r="F1060" s="2">
        <v>0</v>
      </c>
      <c r="G1060" s="3">
        <f t="shared" si="38"/>
        <v>73476.510000000009</v>
      </c>
      <c r="H1060" s="3">
        <f t="shared" si="35"/>
        <v>0.22999999998137355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8340.02</v>
      </c>
      <c r="D1068" s="2">
        <f>BILANCA!E63</f>
        <v>0</v>
      </c>
      <c r="E1068" s="2">
        <v>0</v>
      </c>
      <c r="F1068" s="2">
        <v>0</v>
      </c>
      <c r="G1068" s="3">
        <f t="shared" si="38"/>
        <v>483.72116000000005</v>
      </c>
      <c r="H1068" s="3">
        <f t="shared" si="35"/>
        <v>2.0000000000436557E-2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8340.02</v>
      </c>
      <c r="D1069" s="2">
        <f>BILANCA!E64</f>
        <v>0</v>
      </c>
      <c r="E1069" s="2">
        <v>0</v>
      </c>
      <c r="F1069" s="2">
        <v>0</v>
      </c>
      <c r="G1069" s="3">
        <f t="shared" si="38"/>
        <v>492.06117999999998</v>
      </c>
      <c r="H1069" s="3">
        <f t="shared" si="35"/>
        <v>2.0000000000436557E-2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131200.04999999999</v>
      </c>
      <c r="D1074" s="2">
        <f>BILANCA!E69</f>
        <v>97113.969999999987</v>
      </c>
      <c r="E1074" s="2">
        <v>0</v>
      </c>
      <c r="F1074" s="2">
        <v>0</v>
      </c>
      <c r="G1074" s="3">
        <f t="shared" si="38"/>
        <v>20827.391360000001</v>
      </c>
      <c r="H1074" s="3">
        <f t="shared" si="35"/>
        <v>8.000000000174623E-2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109435.82</v>
      </c>
      <c r="D1075" s="2">
        <f>BILANCA!E70</f>
        <v>77321.31</v>
      </c>
      <c r="E1075" s="2">
        <v>0</v>
      </c>
      <c r="F1075" s="2">
        <v>0</v>
      </c>
      <c r="G1075" s="3">
        <f t="shared" si="38"/>
        <v>17165.098600000001</v>
      </c>
      <c r="H1075" s="3">
        <f t="shared" si="35"/>
        <v>0.48999999999068677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108638.44</v>
      </c>
      <c r="D1076" s="2">
        <f>BILANCA!E71</f>
        <v>76054</v>
      </c>
      <c r="E1076" s="2">
        <v>0</v>
      </c>
      <c r="F1076" s="2">
        <v>0</v>
      </c>
      <c r="G1076" s="3">
        <f t="shared" si="38"/>
        <v>17209.265040000002</v>
      </c>
      <c r="H1076" s="3">
        <f t="shared" si="35"/>
        <v>0.44000000000232831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108638.44</v>
      </c>
      <c r="D1078" s="2">
        <f>BILANCA!E73</f>
        <v>76054</v>
      </c>
      <c r="E1078" s="2">
        <v>0</v>
      </c>
      <c r="F1078" s="2">
        <v>0</v>
      </c>
      <c r="G1078" s="3">
        <f t="shared" si="38"/>
        <v>17730.757920000004</v>
      </c>
      <c r="H1078" s="3">
        <f t="shared" si="35"/>
        <v>0.44000000000232831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797.38</v>
      </c>
      <c r="D1085" s="2">
        <f>BILANCA!E80</f>
        <v>1267.31</v>
      </c>
      <c r="E1085" s="2">
        <v>0</v>
      </c>
      <c r="F1085" s="2">
        <v>0</v>
      </c>
      <c r="G1085" s="3">
        <f t="shared" si="38"/>
        <v>249.89999999999998</v>
      </c>
      <c r="H1085" s="3">
        <f t="shared" si="35"/>
        <v>0.68999999999994088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17787.48</v>
      </c>
      <c r="D1087" s="2">
        <f>BILANCA!E82</f>
        <v>9197.65</v>
      </c>
      <c r="E1087" s="2">
        <v>0</v>
      </c>
      <c r="F1087" s="2">
        <v>0</v>
      </c>
      <c r="G1087" s="3">
        <f t="shared" si="38"/>
        <v>2786.0740599999999</v>
      </c>
      <c r="H1087" s="3">
        <f t="shared" si="35"/>
        <v>0.82999999999992724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400</v>
      </c>
      <c r="D1089" s="2">
        <f>BILANCA!E84</f>
        <v>0</v>
      </c>
      <c r="E1089" s="2">
        <v>0</v>
      </c>
      <c r="F1089" s="2">
        <v>0</v>
      </c>
      <c r="G1089" s="3">
        <f t="shared" si="38"/>
        <v>31.6</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727.34</v>
      </c>
      <c r="E1090" s="2">
        <v>0</v>
      </c>
      <c r="F1090" s="2">
        <v>0</v>
      </c>
      <c r="G1090" s="3">
        <f t="shared" si="38"/>
        <v>116.37440000000001</v>
      </c>
      <c r="H1090" s="3">
        <f t="shared" si="35"/>
        <v>0.34000000000003183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17387.48</v>
      </c>
      <c r="D1092" s="2">
        <f>BILANCA!E87</f>
        <v>8470.31</v>
      </c>
      <c r="E1092" s="2">
        <v>0</v>
      </c>
      <c r="F1092" s="2">
        <v>0</v>
      </c>
      <c r="G1092" s="3">
        <f t="shared" si="38"/>
        <v>2814.9041999999999</v>
      </c>
      <c r="H1092" s="3">
        <f t="shared" si="35"/>
        <v>0.78999999999905413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3976.75</v>
      </c>
      <c r="D1152" s="2">
        <f>BILANCA!E147</f>
        <v>10595.01</v>
      </c>
      <c r="E1152" s="2">
        <v>0</v>
      </c>
      <c r="F1152" s="2">
        <v>0</v>
      </c>
      <c r="G1152" s="3">
        <f t="shared" si="38"/>
        <v>3573.6813399999996</v>
      </c>
      <c r="H1152" s="3">
        <f t="shared" si="41"/>
        <v>0.26000000000021828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3976.75</v>
      </c>
      <c r="D1166" s="2">
        <f>BILANCA!E161</f>
        <v>10595.01</v>
      </c>
      <c r="E1166" s="2">
        <v>0</v>
      </c>
      <c r="F1166" s="2">
        <v>0</v>
      </c>
      <c r="G1166" s="3">
        <f t="shared" si="38"/>
        <v>3926.0161200000002</v>
      </c>
      <c r="H1166" s="3">
        <f t="shared" si="41"/>
        <v>0.26000000000021828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9183755.1600000001</v>
      </c>
      <c r="D1180" s="2">
        <f>BILANCA!E176</f>
        <v>9877521.7599999998</v>
      </c>
      <c r="E1180" s="2">
        <v>0</v>
      </c>
      <c r="F1180" s="2">
        <v>0</v>
      </c>
      <c r="G1180" s="3">
        <f t="shared" si="38"/>
        <v>4919595.7756000003</v>
      </c>
      <c r="H1180" s="3">
        <f t="shared" si="41"/>
        <v>0.40000000037252903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399314.68</v>
      </c>
      <c r="D1181" s="2">
        <f>BILANCA!E177</f>
        <v>446327.28000000009</v>
      </c>
      <c r="E1181" s="2">
        <v>0</v>
      </c>
      <c r="F1181" s="2">
        <v>0</v>
      </c>
      <c r="G1181" s="3">
        <f t="shared" si="38"/>
        <v>220926.74004000003</v>
      </c>
      <c r="H1181" s="3">
        <f t="shared" si="41"/>
        <v>0.60000000009313226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394471.57</v>
      </c>
      <c r="D1182" s="2">
        <f>BILANCA!E178</f>
        <v>440313.35000000003</v>
      </c>
      <c r="E1182" s="2">
        <v>0</v>
      </c>
      <c r="F1182" s="2">
        <v>0</v>
      </c>
      <c r="G1182" s="3">
        <f t="shared" si="38"/>
        <v>219316.90244000001</v>
      </c>
      <c r="H1182" s="3">
        <f t="shared" si="41"/>
        <v>0.78000000002793968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352093.52</v>
      </c>
      <c r="D1183" s="2">
        <f>BILANCA!E179</f>
        <v>384386.9</v>
      </c>
      <c r="E1183" s="2">
        <v>0</v>
      </c>
      <c r="F1183" s="2">
        <v>0</v>
      </c>
      <c r="G1183" s="3">
        <f t="shared" si="38"/>
        <v>193910.04635999998</v>
      </c>
      <c r="H1183" s="3">
        <f t="shared" si="41"/>
        <v>0.57999999995809048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38067.1</v>
      </c>
      <c r="D1184" s="2">
        <f>BILANCA!E180</f>
        <v>43484.82</v>
      </c>
      <c r="E1184" s="2">
        <v>0</v>
      </c>
      <c r="F1184" s="2">
        <v>0</v>
      </c>
      <c r="G1184" s="3">
        <f t="shared" si="38"/>
        <v>21756.392759999999</v>
      </c>
      <c r="H1184" s="3">
        <f t="shared" si="41"/>
        <v>0.27999999999883585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2424.34</v>
      </c>
      <c r="D1185" s="2">
        <f>BILANCA!E181</f>
        <v>3145.42</v>
      </c>
      <c r="E1185" s="2">
        <v>0</v>
      </c>
      <c r="F1185" s="2">
        <v>0</v>
      </c>
      <c r="G1185" s="3">
        <f t="shared" si="38"/>
        <v>1525.1565000000001</v>
      </c>
      <c r="H1185" s="3">
        <f t="shared" si="41"/>
        <v>0.76000000000021828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2424.34</v>
      </c>
      <c r="D1188" s="2">
        <f>BILANCA!E184</f>
        <v>3145.42</v>
      </c>
      <c r="E1188" s="2">
        <v>0</v>
      </c>
      <c r="F1188" s="2">
        <v>0</v>
      </c>
      <c r="G1188" s="3">
        <f t="shared" si="38"/>
        <v>1551.30204</v>
      </c>
      <c r="H1188" s="3">
        <f t="shared" si="41"/>
        <v>0.76000000000021828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1886.61</v>
      </c>
      <c r="D1200" s="2">
        <f>BILANCA!E196</f>
        <v>9296.2099999999991</v>
      </c>
      <c r="E1200" s="2">
        <v>0</v>
      </c>
      <c r="F1200" s="2">
        <v>0</v>
      </c>
      <c r="G1200" s="3">
        <f t="shared" si="38"/>
        <v>3891.0156999999995</v>
      </c>
      <c r="H1200" s="3">
        <f t="shared" si="41"/>
        <v>0.59999999999922693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4843.1099999999997</v>
      </c>
      <c r="D1201" s="2">
        <f>BILANCA!E197</f>
        <v>3286.53</v>
      </c>
      <c r="E1201" s="2">
        <v>0</v>
      </c>
      <c r="F1201" s="2">
        <v>0</v>
      </c>
      <c r="G1201" s="3">
        <f t="shared" si="38"/>
        <v>2180.4884700000002</v>
      </c>
      <c r="H1201" s="3">
        <f t="shared" si="41"/>
        <v>0.57999999999947249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4843.1099999999997</v>
      </c>
      <c r="D1203" s="2">
        <f>BILANCA!E199</f>
        <v>3286.53</v>
      </c>
      <c r="E1203" s="2">
        <v>0</v>
      </c>
      <c r="F1203" s="2">
        <v>0</v>
      </c>
      <c r="G1203" s="3">
        <f t="shared" si="44"/>
        <v>2203.3208100000002</v>
      </c>
      <c r="H1203" s="3">
        <f t="shared" si="45"/>
        <v>0.57999999999947249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2727.4</v>
      </c>
      <c r="E1251" s="2">
        <v>0</v>
      </c>
      <c r="F1251" s="2">
        <v>0</v>
      </c>
      <c r="G1251" s="3">
        <f>B1251/1000*C1251+B1251/500*D1251</f>
        <v>1314.6068</v>
      </c>
      <c r="H1251" s="3">
        <f>ABS(C1251-ROUND(C1251,0))+ABS(D1251-ROUND(D1251,0))</f>
        <v>0.40000000000009095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8784440.4800000004</v>
      </c>
      <c r="D1255" s="2">
        <f>BILANCA!E251</f>
        <v>9431194.4800000004</v>
      </c>
      <c r="E1255" s="2">
        <v>0</v>
      </c>
      <c r="F1255" s="2">
        <v>0</v>
      </c>
      <c r="G1255" s="3">
        <f t="shared" si="38"/>
        <v>6773473.2128000008</v>
      </c>
      <c r="H1255" s="3">
        <f t="shared" si="41"/>
        <v>0.96000000089406967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9076724.4700000007</v>
      </c>
      <c r="D1256" s="2">
        <f>BILANCA!E252</f>
        <v>9809173.2699999996</v>
      </c>
      <c r="E1256" s="2">
        <v>0</v>
      </c>
      <c r="F1256" s="2">
        <v>0</v>
      </c>
      <c r="G1256" s="3">
        <f t="shared" si="38"/>
        <v>7058987.4684599992</v>
      </c>
      <c r="H1256" s="3">
        <f t="shared" si="41"/>
        <v>0.74000000022351742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9076724.4700000007</v>
      </c>
      <c r="D1257" s="2">
        <f>BILANCA!E253</f>
        <v>9809173.2699999996</v>
      </c>
      <c r="E1257" s="2">
        <v>0</v>
      </c>
      <c r="F1257" s="2">
        <v>0</v>
      </c>
      <c r="G1257" s="3">
        <f t="shared" si="38"/>
        <v>7087682.5394700002</v>
      </c>
      <c r="H1257" s="3">
        <f t="shared" si="41"/>
        <v>0.74000000022351742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-292283.99000000005</v>
      </c>
      <c r="D1259" s="2">
        <f>BILANCA!E255</f>
        <v>-386454.78</v>
      </c>
      <c r="E1259" s="2">
        <v>0</v>
      </c>
      <c r="F1259" s="2">
        <v>0</v>
      </c>
      <c r="G1259" s="3">
        <f t="shared" si="38"/>
        <v>-265233.19395000004</v>
      </c>
      <c r="H1259" s="3">
        <f t="shared" si="41"/>
        <v>0.22999999992316589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292283.99000000005</v>
      </c>
      <c r="D1264" s="2">
        <f>BILANCA!E260</f>
        <v>386454.78</v>
      </c>
      <c r="E1264" s="2">
        <v>0</v>
      </c>
      <c r="F1264" s="2">
        <v>0</v>
      </c>
      <c r="G1264" s="3">
        <f t="shared" si="38"/>
        <v>270559.16170000006</v>
      </c>
      <c r="H1264" s="3">
        <f t="shared" si="41"/>
        <v>0.22999999992316589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274217.28000000003</v>
      </c>
      <c r="D1265" s="2">
        <f>BILANCA!E261</f>
        <v>317130.37</v>
      </c>
      <c r="E1265" s="2">
        <v>0</v>
      </c>
      <c r="F1265" s="2">
        <v>0</v>
      </c>
      <c r="G1265" s="3">
        <f t="shared" si="38"/>
        <v>231661.89509999999</v>
      </c>
      <c r="H1265" s="3">
        <f t="shared" si="41"/>
        <v>0.65000000002328306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18066.71</v>
      </c>
      <c r="D1266" s="2">
        <f>BILANCA!E262</f>
        <v>69324.41</v>
      </c>
      <c r="E1266" s="2">
        <v>0</v>
      </c>
      <c r="F1266" s="2">
        <v>0</v>
      </c>
      <c r="G1266" s="3">
        <f t="shared" si="38"/>
        <v>40119.17568</v>
      </c>
      <c r="H1266" s="3">
        <f t="shared" si="41"/>
        <v>0.70000000000436557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8475.99</v>
      </c>
      <c r="E1278" s="2">
        <v>0</v>
      </c>
      <c r="F1278" s="2">
        <v>0</v>
      </c>
      <c r="G1278" s="3">
        <f t="shared" si="38"/>
        <v>4543.1306400000003</v>
      </c>
      <c r="H1278" s="3">
        <f t="shared" si="41"/>
        <v>1.0000000000218279E-2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8475.99</v>
      </c>
      <c r="E1292" s="2">
        <v>0</v>
      </c>
      <c r="F1292" s="2">
        <v>0</v>
      </c>
      <c r="G1292" s="3">
        <f t="shared" si="48"/>
        <v>4780.4583599999996</v>
      </c>
      <c r="H1292" s="3">
        <f t="shared" si="49"/>
        <v>1.0000000000218279E-2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3976.75</v>
      </c>
      <c r="D1305" s="2">
        <f>BILANCA!E302</f>
        <v>10595.01</v>
      </c>
      <c r="E1305" s="2">
        <v>0</v>
      </c>
      <c r="F1305" s="2">
        <v>0</v>
      </c>
      <c r="G1305" s="3">
        <f t="shared" si="38"/>
        <v>7424.1971499999991</v>
      </c>
      <c r="H1305" s="3">
        <f t="shared" si="41"/>
        <v>0.26000000000021828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16426.099999999999</v>
      </c>
      <c r="D1311" s="2">
        <f>BILANCA!E308</f>
        <v>7839.88</v>
      </c>
      <c r="E1311" s="2">
        <v>0</v>
      </c>
      <c r="F1311" s="2">
        <v>0</v>
      </c>
      <c r="G1311" s="3">
        <f t="shared" si="52"/>
        <v>9663.8638599999995</v>
      </c>
      <c r="H1311" s="3">
        <f t="shared" si="41"/>
        <v>0.21999999999843567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330</v>
      </c>
      <c r="D1312" s="2">
        <f>BILANCA!E309</f>
        <v>0</v>
      </c>
      <c r="E1312" s="2">
        <v>0</v>
      </c>
      <c r="F1312" s="2">
        <v>0</v>
      </c>
      <c r="G1312" s="3">
        <f t="shared" si="52"/>
        <v>99.66</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631.38</v>
      </c>
      <c r="D1314" s="2">
        <f>BILANCA!E311</f>
        <v>630.42999999999995</v>
      </c>
      <c r="E1314" s="2">
        <v>0</v>
      </c>
      <c r="F1314" s="2">
        <v>0</v>
      </c>
      <c r="G1314" s="3">
        <f t="shared" si="52"/>
        <v>575.24095999999997</v>
      </c>
      <c r="H1314" s="3">
        <f t="shared" si="41"/>
        <v>0.80999999999994543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601.53</v>
      </c>
      <c r="D1339" s="2">
        <f>BILANCA!E336</f>
        <v>113.65</v>
      </c>
      <c r="E1339" s="2">
        <v>0</v>
      </c>
      <c r="F1339" s="2">
        <v>0</v>
      </c>
      <c r="G1339" s="3">
        <f t="shared" si="52"/>
        <v>272.68507</v>
      </c>
      <c r="H1339" s="3">
        <f t="shared" si="41"/>
        <v>0.8200000000000216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393870.04</v>
      </c>
      <c r="D1340" s="2">
        <f>BILANCA!E337</f>
        <v>440199.7</v>
      </c>
      <c r="E1340" s="2">
        <v>0</v>
      </c>
      <c r="F1340" s="2">
        <v>0</v>
      </c>
      <c r="G1340" s="3">
        <f t="shared" si="52"/>
        <v>420508.91520000005</v>
      </c>
      <c r="H1340" s="3">
        <f t="shared" si="41"/>
        <v>0.33999999996740371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4843.1099999999997</v>
      </c>
      <c r="D1342" s="2">
        <f>BILANCA!E339</f>
        <v>3286.53</v>
      </c>
      <c r="E1342" s="2">
        <v>0</v>
      </c>
      <c r="F1342" s="2">
        <v>0</v>
      </c>
      <c r="G1342" s="3">
        <f t="shared" si="52"/>
        <v>3790.1684400000004</v>
      </c>
      <c r="H1342" s="3">
        <f t="shared" si="41"/>
        <v>0.57999999999947249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1875</v>
      </c>
      <c r="E1374" s="2">
        <v>0</v>
      </c>
      <c r="F1374" s="2">
        <v>0</v>
      </c>
      <c r="G1374" s="3">
        <f t="shared" si="59"/>
        <v>1365</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852.4</v>
      </c>
      <c r="E1382" s="2">
        <v>0</v>
      </c>
      <c r="F1382" s="2">
        <v>0</v>
      </c>
      <c r="G1382" s="3">
        <f t="shared" si="59"/>
        <v>634.18560000000002</v>
      </c>
      <c r="H1382" s="3">
        <f t="shared" si="60"/>
        <v>0.39999999999997726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4483461</v>
      </c>
      <c r="D1503" s="2">
        <f>'RAS-funkcijski'!E107</f>
        <v>5701218.5899999999</v>
      </c>
      <c r="E1503" s="2">
        <v>0</v>
      </c>
      <c r="F1503" s="2">
        <v>0</v>
      </c>
      <c r="G1503" s="3">
        <f t="shared" si="52"/>
        <v>1636247.51254</v>
      </c>
      <c r="H1503" s="3">
        <f t="shared" si="63"/>
        <v>0.41000000014901161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4483461</v>
      </c>
      <c r="D1505" s="2">
        <f>'RAS-funkcijski'!E109</f>
        <v>5701218.5899999999</v>
      </c>
      <c r="E1505" s="2">
        <v>0</v>
      </c>
      <c r="F1505" s="2">
        <v>0</v>
      </c>
      <c r="G1505" s="3">
        <f t="shared" si="52"/>
        <v>1668019.3089000001</v>
      </c>
      <c r="H1505" s="3">
        <f t="shared" si="63"/>
        <v>0.41000000014901161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4483461</v>
      </c>
      <c r="D1537" s="14">
        <f>'RAS-funkcijski'!E141</f>
        <v>5701218.5899999999</v>
      </c>
      <c r="E1537" s="14">
        <v>0</v>
      </c>
      <c r="F1537" s="14">
        <v>0</v>
      </c>
      <c r="G1537" s="15">
        <f t="shared" si="52"/>
        <v>2176368.0506600002</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1540512.11</v>
      </c>
      <c r="D1538" s="7">
        <f>'P-VRIO'!E5</f>
        <v>87858.96</v>
      </c>
      <c r="E1538" s="7">
        <v>0</v>
      </c>
      <c r="F1538" s="7">
        <v>0</v>
      </c>
      <c r="G1538" s="8">
        <f t="shared" si="52"/>
        <v>1716.2300300000002</v>
      </c>
      <c r="H1538" s="8">
        <f t="shared" si="63"/>
        <v>0.15000000009604264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1540512.11</v>
      </c>
      <c r="D1555" s="2">
        <f>'P-VRIO'!E22</f>
        <v>87858.96</v>
      </c>
      <c r="E1555" s="2">
        <v>0</v>
      </c>
      <c r="F1555" s="2">
        <v>0</v>
      </c>
      <c r="G1555" s="3">
        <f t="shared" si="52"/>
        <v>30892.14054</v>
      </c>
      <c r="H1555" s="3">
        <f t="shared" si="63"/>
        <v>0.15000000009604264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1540512.11</v>
      </c>
      <c r="D1556" s="2">
        <f>'P-VRIO'!E23</f>
        <v>87858.96</v>
      </c>
      <c r="E1556" s="2">
        <v>0</v>
      </c>
      <c r="F1556" s="2">
        <v>0</v>
      </c>
      <c r="G1556" s="3">
        <f t="shared" si="52"/>
        <v>32608.370569999999</v>
      </c>
      <c r="H1556" s="3">
        <f t="shared" si="63"/>
        <v>0.15000000009604264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87858.96</v>
      </c>
      <c r="E1558" s="2">
        <v>0</v>
      </c>
      <c r="F1558" s="2">
        <v>0</v>
      </c>
      <c r="G1558" s="3">
        <f t="shared" si="52"/>
        <v>3690.0763200000006</v>
      </c>
      <c r="H1558" s="3">
        <f t="shared" si="63"/>
        <v>3.9999999993597157E-2</v>
      </c>
      <c r="I1558" s="11">
        <f t="shared" si="66"/>
        <v>147.60305277637303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1540512.11</v>
      </c>
      <c r="D1561" s="2">
        <f>'P-VRIO'!E28</f>
        <v>0</v>
      </c>
      <c r="E1561" s="2">
        <v>0</v>
      </c>
      <c r="F1561" s="2">
        <v>0</v>
      </c>
      <c r="G1561" s="3">
        <f t="shared" si="52"/>
        <v>36972.290640000007</v>
      </c>
      <c r="H1561" s="3">
        <f t="shared" si="63"/>
        <v>0.11000000010244548</v>
      </c>
      <c r="I1561" s="11">
        <f t="shared" si="66"/>
        <v>4066.9519741876447</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399314.68</v>
      </c>
      <c r="D1582" s="7"/>
      <c r="E1582" s="7">
        <v>0</v>
      </c>
      <c r="F1582" s="7">
        <v>0</v>
      </c>
      <c r="G1582" s="8">
        <f t="shared" ref="G1582:G1686" si="70">B1582/1000*C1582</f>
        <v>399.31468000000001</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5839364.2400000002</v>
      </c>
      <c r="D1583" s="2">
        <v>0</v>
      </c>
      <c r="E1583" s="2">
        <v>0</v>
      </c>
      <c r="F1583" s="2">
        <v>0</v>
      </c>
      <c r="G1583" s="3">
        <f t="shared" si="70"/>
        <v>11678.728480000002</v>
      </c>
      <c r="H1583" s="3">
        <f t="shared" si="71"/>
        <v>0.24000000022351742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5704153.3200000003</v>
      </c>
      <c r="D1585" s="2">
        <v>0</v>
      </c>
      <c r="E1585" s="2">
        <v>0</v>
      </c>
      <c r="F1585" s="2">
        <v>0</v>
      </c>
      <c r="G1585" s="3">
        <f t="shared" si="70"/>
        <v>22816.613280000001</v>
      </c>
      <c r="H1585" s="3">
        <f t="shared" si="71"/>
        <v>0.32000000029802322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4569191.32</v>
      </c>
      <c r="D1586" s="2">
        <v>0</v>
      </c>
      <c r="E1586" s="2">
        <v>0</v>
      </c>
      <c r="F1586" s="2">
        <v>0</v>
      </c>
      <c r="G1586" s="3">
        <f t="shared" si="70"/>
        <v>22845.956600000001</v>
      </c>
      <c r="H1586" s="3">
        <f t="shared" si="71"/>
        <v>0.32000000029802322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995484.33</v>
      </c>
      <c r="D1587" s="2">
        <v>0</v>
      </c>
      <c r="E1587" s="2">
        <v>0</v>
      </c>
      <c r="F1587" s="2">
        <v>0</v>
      </c>
      <c r="G1587" s="3">
        <f t="shared" si="70"/>
        <v>5972.9059799999995</v>
      </c>
      <c r="H1587" s="3">
        <f t="shared" si="71"/>
        <v>0.32999999995809048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29695.78</v>
      </c>
      <c r="D1588" s="2">
        <v>0</v>
      </c>
      <c r="E1588" s="2">
        <v>0</v>
      </c>
      <c r="F1588" s="2">
        <v>0</v>
      </c>
      <c r="G1588" s="3">
        <f t="shared" si="70"/>
        <v>207.87046000000001</v>
      </c>
      <c r="H1588" s="3">
        <f t="shared" si="71"/>
        <v>0.22000000000116415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109781.89</v>
      </c>
      <c r="D1593" s="2">
        <v>0</v>
      </c>
      <c r="E1593" s="2">
        <v>0</v>
      </c>
      <c r="F1593" s="2">
        <v>0</v>
      </c>
      <c r="G1593" s="3">
        <f t="shared" si="70"/>
        <v>1317.3826799999999</v>
      </c>
      <c r="H1593" s="3">
        <f t="shared" si="71"/>
        <v>0.11000000000058208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117671.5</v>
      </c>
      <c r="D1594" s="2">
        <v>0</v>
      </c>
      <c r="E1594" s="2">
        <v>0</v>
      </c>
      <c r="F1594" s="2">
        <v>0</v>
      </c>
      <c r="G1594" s="3">
        <f t="shared" si="70"/>
        <v>1529.7294999999999</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17539.419999999998</v>
      </c>
      <c r="D1601" s="2">
        <v>0</v>
      </c>
      <c r="E1601" s="2">
        <v>0</v>
      </c>
      <c r="F1601" s="2">
        <v>0</v>
      </c>
      <c r="G1601" s="3">
        <f>B1601/1000*C1601</f>
        <v>350.78839999999997</v>
      </c>
      <c r="H1601" s="3">
        <f>ABS(C1601-ROUND(C1601,0))</f>
        <v>0.41999999999825377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5792351.6400000006</v>
      </c>
      <c r="D1602" s="2">
        <v>0</v>
      </c>
      <c r="E1602" s="2">
        <v>0</v>
      </c>
      <c r="F1602" s="2">
        <v>0</v>
      </c>
      <c r="G1602" s="3">
        <f t="shared" si="70"/>
        <v>121639.38444000002</v>
      </c>
      <c r="H1602" s="3">
        <f t="shared" si="71"/>
        <v>0.35999999940395355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5658311.540000001</v>
      </c>
      <c r="D1604" s="2">
        <v>0</v>
      </c>
      <c r="E1604" s="2">
        <v>0</v>
      </c>
      <c r="F1604" s="2">
        <v>0</v>
      </c>
      <c r="G1604" s="3">
        <f t="shared" si="70"/>
        <v>130141.16542000002</v>
      </c>
      <c r="H1604" s="3">
        <f t="shared" si="71"/>
        <v>0.45999999903142452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4536897.9400000004</v>
      </c>
      <c r="D1605" s="2">
        <v>0</v>
      </c>
      <c r="E1605" s="2">
        <v>0</v>
      </c>
      <c r="F1605" s="2">
        <v>0</v>
      </c>
      <c r="G1605" s="3">
        <f t="shared" si="70"/>
        <v>108885.55056000002</v>
      </c>
      <c r="H1605" s="3">
        <f t="shared" si="71"/>
        <v>5.9999999590218067E-2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990066.61</v>
      </c>
      <c r="D1606" s="2">
        <v>0</v>
      </c>
      <c r="E1606" s="2">
        <v>0</v>
      </c>
      <c r="F1606" s="2">
        <v>0</v>
      </c>
      <c r="G1606" s="3">
        <f t="shared" si="70"/>
        <v>24751.665250000002</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28974.7</v>
      </c>
      <c r="D1607" s="2">
        <v>0</v>
      </c>
      <c r="E1607" s="2">
        <v>0</v>
      </c>
      <c r="F1607" s="2">
        <v>0</v>
      </c>
      <c r="G1607" s="3">
        <f t="shared" si="70"/>
        <v>753.34219999999993</v>
      </c>
      <c r="H1607" s="3">
        <f t="shared" si="71"/>
        <v>0.2999999999992724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102372.29</v>
      </c>
      <c r="D1612" s="2">
        <v>0</v>
      </c>
      <c r="E1612" s="2">
        <v>0</v>
      </c>
      <c r="F1612" s="2">
        <v>0</v>
      </c>
      <c r="G1612" s="3">
        <f t="shared" si="70"/>
        <v>3173.54099</v>
      </c>
      <c r="H1612" s="3">
        <f t="shared" si="71"/>
        <v>0.28999999999359716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119228.08</v>
      </c>
      <c r="D1613" s="2">
        <v>0</v>
      </c>
      <c r="E1613" s="2">
        <v>0</v>
      </c>
      <c r="F1613" s="2">
        <v>0</v>
      </c>
      <c r="G1613" s="3">
        <f t="shared" si="70"/>
        <v>3815.2985600000002</v>
      </c>
      <c r="H1613" s="3">
        <f t="shared" si="71"/>
        <v>8.000000000174623E-2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14812.02</v>
      </c>
      <c r="D1620" s="2">
        <v>0</v>
      </c>
      <c r="E1620" s="2">
        <v>0</v>
      </c>
      <c r="F1620" s="2">
        <v>0</v>
      </c>
      <c r="G1620" s="3">
        <f>B1620/1000*C1620</f>
        <v>577.66877999999997</v>
      </c>
      <c r="H1620" s="3">
        <f>ABS(C1620-ROUND(C1620,0))</f>
        <v>2.0000000000436557E-2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446327.27999999933</v>
      </c>
      <c r="D1621" s="2">
        <v>0</v>
      </c>
      <c r="E1621" s="2">
        <v>0</v>
      </c>
      <c r="F1621" s="2">
        <v>0</v>
      </c>
      <c r="G1621" s="3">
        <f t="shared" si="70"/>
        <v>17853.091199999973</v>
      </c>
      <c r="H1621" s="3">
        <f t="shared" si="71"/>
        <v>0.27999999932944775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113.65</v>
      </c>
      <c r="D1622" s="2">
        <v>0</v>
      </c>
      <c r="E1622" s="2">
        <v>0</v>
      </c>
      <c r="F1622" s="2">
        <v>0</v>
      </c>
      <c r="G1622" s="3">
        <f t="shared" si="70"/>
        <v>4.6596500000000001</v>
      </c>
      <c r="H1622" s="3">
        <f t="shared" si="71"/>
        <v>0.34999999999999432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113.65</v>
      </c>
      <c r="D1628" s="2">
        <v>0</v>
      </c>
      <c r="E1628" s="2">
        <v>0</v>
      </c>
      <c r="F1628" s="2">
        <v>0</v>
      </c>
      <c r="G1628" s="3">
        <f t="shared" si="70"/>
        <v>5.3415500000000007</v>
      </c>
      <c r="H1628" s="3">
        <f t="shared" si="71"/>
        <v>0.34999999999999432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113.65</v>
      </c>
      <c r="D1634" s="2">
        <v>0</v>
      </c>
      <c r="E1634" s="2">
        <v>0</v>
      </c>
      <c r="F1634" s="2">
        <v>0</v>
      </c>
      <c r="G1634" s="3">
        <f t="shared" si="70"/>
        <v>6.0234500000000004</v>
      </c>
      <c r="H1634" s="3">
        <f t="shared" si="71"/>
        <v>0.34999999999999432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113.65</v>
      </c>
      <c r="D1635" s="2">
        <v>0</v>
      </c>
      <c r="E1635" s="2">
        <v>0</v>
      </c>
      <c r="F1635" s="2">
        <v>0</v>
      </c>
      <c r="G1635" s="3">
        <f t="shared" si="70"/>
        <v>6.1371000000000002</v>
      </c>
      <c r="H1635" s="3">
        <f t="shared" si="71"/>
        <v>0.34999999999999432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446213.63000000006</v>
      </c>
      <c r="D1681" s="2">
        <v>0</v>
      </c>
      <c r="E1681" s="2">
        <v>0</v>
      </c>
      <c r="F1681" s="2">
        <v>0</v>
      </c>
      <c r="G1681" s="3">
        <f t="shared" si="70"/>
        <v>44621.363000000012</v>
      </c>
      <c r="H1681" s="3">
        <f t="shared" si="71"/>
        <v>0.36999999993713573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2362.7800000000002</v>
      </c>
      <c r="D1682" s="2">
        <v>0</v>
      </c>
      <c r="E1682" s="2">
        <v>0</v>
      </c>
      <c r="F1682" s="2">
        <v>0</v>
      </c>
      <c r="G1682" s="3">
        <f t="shared" si="70"/>
        <v>238.64078000000003</v>
      </c>
      <c r="H1682" s="3">
        <f t="shared" si="71"/>
        <v>0.21999999999979991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441123.45</v>
      </c>
      <c r="D1683" s="2">
        <v>0</v>
      </c>
      <c r="E1683" s="2">
        <v>0</v>
      </c>
      <c r="F1683" s="2">
        <v>0</v>
      </c>
      <c r="G1683" s="3">
        <f t="shared" si="70"/>
        <v>44994.591899999999</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2727.4</v>
      </c>
      <c r="D1686" s="14">
        <v>0</v>
      </c>
      <c r="E1686" s="14">
        <v>0</v>
      </c>
      <c r="F1686" s="14">
        <v>0</v>
      </c>
      <c r="G1686" s="15">
        <f t="shared" si="70"/>
        <v>286.37700000000001</v>
      </c>
      <c r="H1686" s="15">
        <f t="shared" si="71"/>
        <v>0.40000000000009095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2" t="s">
        <v>2022</v>
      </c>
      <c r="B3" s="409"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70" t="s">
        <v>2127</v>
      </c>
      <c r="B58" s="395" t="s">
        <v>2128</v>
      </c>
      <c r="C58" s="396"/>
      <c r="D58" s="5"/>
      <c r="E58" s="5"/>
      <c r="F58" s="5"/>
      <c r="G58" s="5"/>
      <c r="H58" s="5"/>
      <c r="I58" s="5"/>
      <c r="J58" s="5"/>
      <c r="K58" s="5"/>
      <c r="L58" s="5"/>
      <c r="M58" s="5"/>
      <c r="N58" s="5"/>
      <c r="O58" s="5"/>
      <c r="P58" s="5"/>
    </row>
    <row r="59" spans="1:16" ht="46.5" customHeight="1" x14ac:dyDescent="0.2">
      <c r="A59" s="302" t="s">
        <v>2129</v>
      </c>
      <c r="B59" s="410" t="s">
        <v>2130</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24875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4427010.32</v>
      </c>
      <c r="I17" s="275">
        <f>'PR-RAS'!E6</f>
        <v>5615196.5199999996</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4383078.8500000006</v>
      </c>
      <c r="I18" s="275">
        <f>'PR-RAS'!E152</f>
        <v>5585235.8899999997</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292283.99000000063</v>
      </c>
      <c r="I20" s="275">
        <f>'PR-RAS'!E650</f>
        <v>386454.78000000032</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9052555.1099999994</v>
      </c>
      <c r="I22" s="275">
        <f>BILANCA!E7</f>
        <v>9780407.7899999972</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131200.04999999999</v>
      </c>
      <c r="I23" s="275">
        <f>BILANCA!E69</f>
        <v>97113.969999999987</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399314.68</v>
      </c>
      <c r="I24" s="275">
        <f>BILANCA!E177</f>
        <v>446327.28000000009</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8784440.4800000004</v>
      </c>
      <c r="I25" s="275">
        <f>BILANCA!E251</f>
        <v>9431194.4800000004</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4483461</v>
      </c>
      <c r="I31" s="275">
        <f>'RAS-funkcijski'!E141</f>
        <v>5701218.5899999999</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1540512.11</v>
      </c>
      <c r="I33" s="275">
        <f>'P-VRIO'!E5</f>
        <v>87858.96</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1540512.11</v>
      </c>
      <c r="I34" s="275">
        <f>'P-VRIO'!E22</f>
        <v>87858.96</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399314.68</v>
      </c>
      <c r="I38" s="275"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1995</v>
      </c>
      <c r="I39" s="275">
        <f>OBVEZE!D44</f>
        <v>446327.27999999933</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1995</v>
      </c>
      <c r="I40" s="275">
        <f>OBVEZE!D45</f>
        <v>113.65</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446213.63000000006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45" zoomScaleNormal="100" workbookViewId="0">
      <selection activeCell="E162" sqref="E16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4427010.32</v>
      </c>
      <c r="E6" s="60">
        <f>E7+E43+E49+E82+E106+E125+E134+E140</f>
        <v>5615196.5199999996</v>
      </c>
      <c r="F6" s="45">
        <f t="shared" ref="F6:F132" si="0">IF(D6&lt;&gt;0,IF(E6/D6&gt;=100,"&gt;&gt;100",E6/D6*100),"-")</f>
        <v>126.8394721067648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41009.89</v>
      </c>
      <c r="E49" s="60">
        <f>E50+E53+E58+E61+E64+E68+E71+E74+E77</f>
        <v>23147.599999999999</v>
      </c>
      <c r="F49" s="45">
        <f t="shared" si="0"/>
        <v>56.443945594587063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41009.89</v>
      </c>
      <c r="E68" s="60">
        <f t="shared" si="11"/>
        <v>23147.599999999999</v>
      </c>
      <c r="F68" s="45">
        <f t="shared" si="0"/>
        <v>56.443945594587063</v>
      </c>
    </row>
    <row r="69" spans="1:6" ht="12.75" customHeight="1" x14ac:dyDescent="0.2">
      <c r="A69" s="63" t="s">
        <v>141</v>
      </c>
      <c r="B69" s="64" t="s">
        <v>142</v>
      </c>
      <c r="C69" s="247" t="s">
        <v>141</v>
      </c>
      <c r="D69" s="194">
        <v>41009.89</v>
      </c>
      <c r="E69" s="194">
        <v>23147.599999999999</v>
      </c>
      <c r="F69" s="45">
        <f t="shared" si="0"/>
        <v>56.443945594587063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0.54</v>
      </c>
      <c r="E82" s="60">
        <f t="shared" si="15"/>
        <v>0.61</v>
      </c>
      <c r="F82" s="45">
        <f t="shared" si="0"/>
        <v>112.96296296296295</v>
      </c>
    </row>
    <row r="83" spans="1:6" ht="12.75" customHeight="1" x14ac:dyDescent="0.2">
      <c r="A83" s="63">
        <v>641</v>
      </c>
      <c r="B83" s="64" t="s">
        <v>169</v>
      </c>
      <c r="C83" s="247" t="s">
        <v>170</v>
      </c>
      <c r="D83" s="60">
        <f t="shared" ref="D83:E83" si="16">SUM(D84:D90)</f>
        <v>0.54</v>
      </c>
      <c r="E83" s="60">
        <f t="shared" si="16"/>
        <v>0.61</v>
      </c>
      <c r="F83" s="45">
        <f t="shared" si="0"/>
        <v>112.96296296296295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0.54</v>
      </c>
      <c r="E85" s="194">
        <v>0.61</v>
      </c>
      <c r="F85" s="45">
        <f t="shared" si="0"/>
        <v>112.96296296296295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258682.3</v>
      </c>
      <c r="E106" s="60">
        <f>E107+E112+E120+E124</f>
        <v>268741.01</v>
      </c>
      <c r="F106" s="45">
        <f t="shared" si="0"/>
        <v>103.88844153620099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258682.3</v>
      </c>
      <c r="E112" s="60">
        <f t="shared" si="20"/>
        <v>268741.01</v>
      </c>
      <c r="F112" s="45">
        <f t="shared" si="0"/>
        <v>103.88844153620099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258682.3</v>
      </c>
      <c r="E117" s="194">
        <v>268741.01</v>
      </c>
      <c r="F117" s="45">
        <f t="shared" si="0"/>
        <v>103.88844153620099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106491.3</v>
      </c>
      <c r="E125" s="60">
        <f t="shared" si="22"/>
        <v>117474.05</v>
      </c>
      <c r="F125" s="45">
        <f t="shared" si="0"/>
        <v>110.31328380816086</v>
      </c>
    </row>
    <row r="126" spans="1:6" ht="12.75" customHeight="1" x14ac:dyDescent="0.2">
      <c r="A126" s="63">
        <v>661</v>
      </c>
      <c r="B126" s="65" t="s">
        <v>255</v>
      </c>
      <c r="C126" s="247" t="s">
        <v>256</v>
      </c>
      <c r="D126" s="60">
        <f t="shared" ref="D126:E126" si="23">SUM(D127:D128)</f>
        <v>106491.3</v>
      </c>
      <c r="E126" s="60">
        <f t="shared" si="23"/>
        <v>117174.05</v>
      </c>
      <c r="F126" s="45">
        <f t="shared" si="0"/>
        <v>110.03157065412856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106491.3</v>
      </c>
      <c r="E128" s="194">
        <v>117174.05</v>
      </c>
      <c r="F128" s="45">
        <f t="shared" si="0"/>
        <v>110.03157065412856</v>
      </c>
    </row>
    <row r="129" spans="1:6" ht="36" x14ac:dyDescent="0.2">
      <c r="A129" s="63">
        <v>663</v>
      </c>
      <c r="B129" s="182" t="s">
        <v>261</v>
      </c>
      <c r="C129" s="247" t="s">
        <v>262</v>
      </c>
      <c r="D129" s="60">
        <f t="shared" ref="D129:E129" si="24">SUM(D130:D133)</f>
        <v>0</v>
      </c>
      <c r="E129" s="60">
        <f t="shared" si="24"/>
        <v>300</v>
      </c>
      <c r="F129" s="45" t="str">
        <f t="shared" si="0"/>
        <v>-</v>
      </c>
    </row>
    <row r="130" spans="1:6" ht="12.75" customHeight="1" x14ac:dyDescent="0.2">
      <c r="A130" s="63">
        <v>6631</v>
      </c>
      <c r="B130" s="65" t="s">
        <v>263</v>
      </c>
      <c r="C130" s="247" t="s">
        <v>264</v>
      </c>
      <c r="D130" s="194">
        <v>0</v>
      </c>
      <c r="E130" s="194">
        <v>300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4020826.29</v>
      </c>
      <c r="E134" s="60">
        <f t="shared" si="25"/>
        <v>5205833.25</v>
      </c>
      <c r="F134" s="45">
        <f t="shared" ref="F134:F229" si="26">IF(D134&lt;&gt;0,IF(E134/D134&gt;=100,"&gt;&gt;100",E134/D134*100),"-")</f>
        <v>129.47172731503406</v>
      </c>
    </row>
    <row r="135" spans="1:6" ht="24" x14ac:dyDescent="0.2">
      <c r="A135" s="63">
        <v>671</v>
      </c>
      <c r="B135" s="182" t="s">
        <v>273</v>
      </c>
      <c r="C135" s="247" t="s">
        <v>274</v>
      </c>
      <c r="D135" s="60">
        <f t="shared" ref="D135:E135" si="27">SUM(D136:D138)</f>
        <v>4020826.29</v>
      </c>
      <c r="E135" s="60">
        <f t="shared" si="27"/>
        <v>5205833.25</v>
      </c>
      <c r="F135" s="45">
        <f t="shared" si="26"/>
        <v>129.47172731503406</v>
      </c>
    </row>
    <row r="136" spans="1:6" ht="12.75" customHeight="1" x14ac:dyDescent="0.2">
      <c r="A136" s="63">
        <v>6711</v>
      </c>
      <c r="B136" s="65" t="s">
        <v>275</v>
      </c>
      <c r="C136" s="247" t="s">
        <v>276</v>
      </c>
      <c r="D136" s="194">
        <v>3938510.85</v>
      </c>
      <c r="E136" s="194">
        <v>5141108.25</v>
      </c>
      <c r="F136" s="45">
        <f t="shared" si="26"/>
        <v>130.53431730421664</v>
      </c>
    </row>
    <row r="137" spans="1:6" ht="24" x14ac:dyDescent="0.2">
      <c r="A137" s="63">
        <v>6712</v>
      </c>
      <c r="B137" s="182" t="s">
        <v>277</v>
      </c>
      <c r="C137" s="247" t="s">
        <v>278</v>
      </c>
      <c r="D137" s="194">
        <v>82315.44</v>
      </c>
      <c r="E137" s="194">
        <v>64725</v>
      </c>
      <c r="F137" s="45">
        <f t="shared" si="26"/>
        <v>78.630448916995405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4383078.8500000006</v>
      </c>
      <c r="E152" s="60">
        <f>E153+E164+E202+E221+E230+E262+E273</f>
        <v>5585235.8899999997</v>
      </c>
      <c r="F152" s="45">
        <f t="shared" si="26"/>
        <v>127.42722823706443</v>
      </c>
    </row>
    <row r="153" spans="1:6" ht="12.75" customHeight="1" x14ac:dyDescent="0.2">
      <c r="A153" s="63">
        <v>31</v>
      </c>
      <c r="B153" s="64" t="s">
        <v>308</v>
      </c>
      <c r="C153" s="247" t="s">
        <v>309</v>
      </c>
      <c r="D153" s="60">
        <f t="shared" ref="D153:E153" si="30">D154+D159+D160</f>
        <v>3615111.8400000003</v>
      </c>
      <c r="E153" s="60">
        <f t="shared" si="30"/>
        <v>4554011.51</v>
      </c>
      <c r="F153" s="45">
        <f t="shared" si="26"/>
        <v>125.97152485329471</v>
      </c>
    </row>
    <row r="154" spans="1:6" ht="12.75" customHeight="1" x14ac:dyDescent="0.2">
      <c r="A154" s="63">
        <v>311</v>
      </c>
      <c r="B154" s="64" t="s">
        <v>310</v>
      </c>
      <c r="C154" s="247" t="s">
        <v>311</v>
      </c>
      <c r="D154" s="60">
        <f t="shared" ref="D154:E154" si="31">SUM(D155:D158)</f>
        <v>2899626.74</v>
      </c>
      <c r="E154" s="60">
        <f t="shared" si="31"/>
        <v>3653855.87</v>
      </c>
      <c r="F154" s="45">
        <f t="shared" si="26"/>
        <v>126.01124895130467</v>
      </c>
    </row>
    <row r="155" spans="1:6" ht="12.75" customHeight="1" x14ac:dyDescent="0.2">
      <c r="A155" s="63">
        <v>3111</v>
      </c>
      <c r="B155" s="64" t="s">
        <v>312</v>
      </c>
      <c r="C155" s="247" t="s">
        <v>313</v>
      </c>
      <c r="D155" s="194">
        <v>2899626.74</v>
      </c>
      <c r="E155" s="194">
        <v>3559561.52</v>
      </c>
      <c r="F155" s="45">
        <f t="shared" si="26"/>
        <v>122.75930108162818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67595.86</v>
      </c>
      <c r="F157" s="45" t="str">
        <f t="shared" si="26"/>
        <v>-</v>
      </c>
    </row>
    <row r="158" spans="1:6" ht="12.75" customHeight="1" x14ac:dyDescent="0.2">
      <c r="A158" s="63">
        <v>3114</v>
      </c>
      <c r="B158" s="65" t="s">
        <v>318</v>
      </c>
      <c r="C158" s="247" t="s">
        <v>319</v>
      </c>
      <c r="D158" s="194">
        <v>0</v>
      </c>
      <c r="E158" s="194">
        <v>26698.49</v>
      </c>
      <c r="F158" s="45" t="str">
        <f t="shared" si="26"/>
        <v>-</v>
      </c>
    </row>
    <row r="159" spans="1:6" ht="12.75" customHeight="1" x14ac:dyDescent="0.2">
      <c r="A159" s="63">
        <v>312</v>
      </c>
      <c r="B159" s="65" t="s">
        <v>320</v>
      </c>
      <c r="C159" s="247" t="s">
        <v>321</v>
      </c>
      <c r="D159" s="194">
        <v>240745.31</v>
      </c>
      <c r="E159" s="194">
        <v>301061.59999999998</v>
      </c>
      <c r="F159" s="45">
        <f t="shared" si="26"/>
        <v>125.053983398472</v>
      </c>
    </row>
    <row r="160" spans="1:6" ht="12.75" customHeight="1" x14ac:dyDescent="0.2">
      <c r="A160" s="63">
        <v>313</v>
      </c>
      <c r="B160" s="65" t="s">
        <v>322</v>
      </c>
      <c r="C160" s="247" t="s">
        <v>323</v>
      </c>
      <c r="D160" s="60">
        <f t="shared" ref="D160:E160" si="32">SUM(D161:D163)</f>
        <v>474739.79</v>
      </c>
      <c r="E160" s="60">
        <f t="shared" si="32"/>
        <v>599094.04</v>
      </c>
      <c r="F160" s="45">
        <f t="shared" si="26"/>
        <v>126.19419155912759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474739.79</v>
      </c>
      <c r="E162" s="194">
        <v>599094.04</v>
      </c>
      <c r="F162" s="45">
        <f t="shared" si="26"/>
        <v>126.19419155912759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743065.97</v>
      </c>
      <c r="E164" s="60">
        <f>E165+E170+E178+E188+E189+E194</f>
        <v>1001526.7200000001</v>
      </c>
      <c r="F164" s="45">
        <f t="shared" si="26"/>
        <v>134.78301529539834</v>
      </c>
    </row>
    <row r="165" spans="1:6" ht="12.75" customHeight="1" x14ac:dyDescent="0.2">
      <c r="A165" s="63">
        <v>321</v>
      </c>
      <c r="B165" s="64" t="s">
        <v>332</v>
      </c>
      <c r="C165" s="247" t="s">
        <v>333</v>
      </c>
      <c r="D165" s="60">
        <f t="shared" ref="D165:E165" si="33">SUM(D166:D169)</f>
        <v>118352.4</v>
      </c>
      <c r="E165" s="60">
        <f t="shared" si="33"/>
        <v>102756.93</v>
      </c>
      <c r="F165" s="45">
        <f t="shared" si="26"/>
        <v>86.822852768511666</v>
      </c>
    </row>
    <row r="166" spans="1:6" ht="12.75" customHeight="1" x14ac:dyDescent="0.2">
      <c r="A166" s="63">
        <v>3211</v>
      </c>
      <c r="B166" s="64" t="s">
        <v>334</v>
      </c>
      <c r="C166" s="247" t="s">
        <v>335</v>
      </c>
      <c r="D166" s="194">
        <v>53074.58</v>
      </c>
      <c r="E166" s="194">
        <v>32740.22</v>
      </c>
      <c r="F166" s="45">
        <f t="shared" si="26"/>
        <v>61.687195640549589</v>
      </c>
    </row>
    <row r="167" spans="1:6" ht="12.75" customHeight="1" x14ac:dyDescent="0.2">
      <c r="A167" s="63">
        <v>3212</v>
      </c>
      <c r="B167" s="64" t="s">
        <v>336</v>
      </c>
      <c r="C167" s="247" t="s">
        <v>337</v>
      </c>
      <c r="D167" s="194">
        <v>62770.17</v>
      </c>
      <c r="E167" s="194">
        <v>65463.96</v>
      </c>
      <c r="F167" s="45">
        <f t="shared" si="26"/>
        <v>104.29151299096371</v>
      </c>
    </row>
    <row r="168" spans="1:6" ht="12.75" customHeight="1" x14ac:dyDescent="0.2">
      <c r="A168" s="63">
        <v>3213</v>
      </c>
      <c r="B168" s="64" t="s">
        <v>338</v>
      </c>
      <c r="C168" s="247" t="s">
        <v>339</v>
      </c>
      <c r="D168" s="194">
        <v>2507.65</v>
      </c>
      <c r="E168" s="194">
        <v>4552.75</v>
      </c>
      <c r="F168" s="45">
        <f t="shared" si="26"/>
        <v>181.55444340318624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162736.60000000003</v>
      </c>
      <c r="E170" s="60">
        <f t="shared" si="34"/>
        <v>182620.51</v>
      </c>
      <c r="F170" s="45">
        <f t="shared" si="26"/>
        <v>112.21846222669024</v>
      </c>
    </row>
    <row r="171" spans="1:6" ht="12.75" customHeight="1" x14ac:dyDescent="0.2">
      <c r="A171" s="63">
        <v>3221</v>
      </c>
      <c r="B171" s="64" t="s">
        <v>344</v>
      </c>
      <c r="C171" s="247" t="s">
        <v>345</v>
      </c>
      <c r="D171" s="194">
        <v>21902.13</v>
      </c>
      <c r="E171" s="194">
        <v>20295.810000000001</v>
      </c>
      <c r="F171" s="45">
        <f t="shared" si="26"/>
        <v>92.66591879419947</v>
      </c>
    </row>
    <row r="172" spans="1:6" ht="12.75" customHeight="1" x14ac:dyDescent="0.2">
      <c r="A172" s="63">
        <v>3222</v>
      </c>
      <c r="B172" s="64" t="s">
        <v>346</v>
      </c>
      <c r="C172" s="247" t="s">
        <v>347</v>
      </c>
      <c r="D172" s="194">
        <v>62507.41</v>
      </c>
      <c r="E172" s="194">
        <v>73932.479999999996</v>
      </c>
      <c r="F172" s="45">
        <f t="shared" si="26"/>
        <v>118.27794496684471</v>
      </c>
    </row>
    <row r="173" spans="1:6" ht="12.75" customHeight="1" x14ac:dyDescent="0.2">
      <c r="A173" s="63">
        <v>3223</v>
      </c>
      <c r="B173" s="65" t="s">
        <v>348</v>
      </c>
      <c r="C173" s="247" t="s">
        <v>349</v>
      </c>
      <c r="D173" s="194">
        <v>56570.1</v>
      </c>
      <c r="E173" s="194">
        <v>62917.37</v>
      </c>
      <c r="F173" s="45">
        <f t="shared" si="26"/>
        <v>111.22018522152162</v>
      </c>
    </row>
    <row r="174" spans="1:6" ht="12.75" customHeight="1" x14ac:dyDescent="0.2">
      <c r="A174" s="63">
        <v>3224</v>
      </c>
      <c r="B174" s="65" t="s">
        <v>350</v>
      </c>
      <c r="C174" s="247" t="s">
        <v>351</v>
      </c>
      <c r="D174" s="194">
        <v>11282.01</v>
      </c>
      <c r="E174" s="194">
        <v>16200.2</v>
      </c>
      <c r="F174" s="45">
        <f t="shared" si="26"/>
        <v>143.59320723878105</v>
      </c>
    </row>
    <row r="175" spans="1:6" ht="12.75" customHeight="1" x14ac:dyDescent="0.2">
      <c r="A175" s="63">
        <v>3225</v>
      </c>
      <c r="B175" s="65" t="s">
        <v>352</v>
      </c>
      <c r="C175" s="247" t="s">
        <v>353</v>
      </c>
      <c r="D175" s="194">
        <v>5925.17</v>
      </c>
      <c r="E175" s="194">
        <v>6959.24</v>
      </c>
      <c r="F175" s="45">
        <f t="shared" si="26"/>
        <v>117.45215749083992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4549.78</v>
      </c>
      <c r="E177" s="194">
        <v>2315.41</v>
      </c>
      <c r="F177" s="45">
        <f t="shared" si="26"/>
        <v>50.890592512165419</v>
      </c>
    </row>
    <row r="178" spans="1:6" ht="12.75" customHeight="1" x14ac:dyDescent="0.2">
      <c r="A178" s="63">
        <v>323</v>
      </c>
      <c r="B178" s="65" t="s">
        <v>358</v>
      </c>
      <c r="C178" s="247" t="s">
        <v>359</v>
      </c>
      <c r="D178" s="60">
        <f t="shared" ref="D178:E178" si="35">SUM(D179:D187)</f>
        <v>409327.20999999996</v>
      </c>
      <c r="E178" s="60">
        <f t="shared" si="35"/>
        <v>650404.39000000013</v>
      </c>
      <c r="F178" s="45">
        <f t="shared" si="26"/>
        <v>158.89595758855125</v>
      </c>
    </row>
    <row r="179" spans="1:6" ht="12.75" customHeight="1" x14ac:dyDescent="0.2">
      <c r="A179" s="63">
        <v>3231</v>
      </c>
      <c r="B179" s="65" t="s">
        <v>360</v>
      </c>
      <c r="C179" s="247" t="s">
        <v>361</v>
      </c>
      <c r="D179" s="194">
        <v>53063.67</v>
      </c>
      <c r="E179" s="194">
        <v>57957.22</v>
      </c>
      <c r="F179" s="45">
        <f t="shared" si="26"/>
        <v>109.2220345859983</v>
      </c>
    </row>
    <row r="180" spans="1:6" ht="12.75" customHeight="1" x14ac:dyDescent="0.2">
      <c r="A180" s="63">
        <v>3232</v>
      </c>
      <c r="B180" s="65" t="s">
        <v>362</v>
      </c>
      <c r="C180" s="247" t="s">
        <v>363</v>
      </c>
      <c r="D180" s="194">
        <v>40556.53</v>
      </c>
      <c r="E180" s="194">
        <v>111833.23</v>
      </c>
      <c r="F180" s="45">
        <f t="shared" si="26"/>
        <v>275.74654439124845</v>
      </c>
    </row>
    <row r="181" spans="1:6" ht="12.75" customHeight="1" x14ac:dyDescent="0.2">
      <c r="A181" s="63">
        <v>3233</v>
      </c>
      <c r="B181" s="65" t="s">
        <v>364</v>
      </c>
      <c r="C181" s="247" t="s">
        <v>365</v>
      </c>
      <c r="D181" s="194">
        <v>35520.11</v>
      </c>
      <c r="E181" s="194">
        <v>49198.89</v>
      </c>
      <c r="F181" s="45">
        <f t="shared" si="26"/>
        <v>138.50995956938198</v>
      </c>
    </row>
    <row r="182" spans="1:6" ht="12.75" customHeight="1" x14ac:dyDescent="0.2">
      <c r="A182" s="63">
        <v>3234</v>
      </c>
      <c r="B182" s="65" t="s">
        <v>366</v>
      </c>
      <c r="C182" s="247" t="s">
        <v>367</v>
      </c>
      <c r="D182" s="194">
        <v>13196.58</v>
      </c>
      <c r="E182" s="194">
        <v>19212.45</v>
      </c>
      <c r="F182" s="45">
        <f t="shared" si="26"/>
        <v>145.58658379671095</v>
      </c>
    </row>
    <row r="183" spans="1:6" ht="12.75" customHeight="1" x14ac:dyDescent="0.2">
      <c r="A183" s="63">
        <v>3235</v>
      </c>
      <c r="B183" s="64" t="s">
        <v>368</v>
      </c>
      <c r="C183" s="247" t="s">
        <v>369</v>
      </c>
      <c r="D183" s="194">
        <v>3658.31</v>
      </c>
      <c r="E183" s="194">
        <v>4156.54</v>
      </c>
      <c r="F183" s="45">
        <f t="shared" si="26"/>
        <v>113.61913014479363</v>
      </c>
    </row>
    <row r="184" spans="1:6" ht="12.75" customHeight="1" x14ac:dyDescent="0.2">
      <c r="A184" s="63">
        <v>3236</v>
      </c>
      <c r="B184" s="64" t="s">
        <v>370</v>
      </c>
      <c r="C184" s="247" t="s">
        <v>371</v>
      </c>
      <c r="D184" s="194">
        <v>7203.08</v>
      </c>
      <c r="E184" s="194">
        <v>9472.02</v>
      </c>
      <c r="F184" s="45">
        <f t="shared" si="26"/>
        <v>131.49958073490785</v>
      </c>
    </row>
    <row r="185" spans="1:6" ht="12.75" customHeight="1" x14ac:dyDescent="0.2">
      <c r="A185" s="63">
        <v>3237</v>
      </c>
      <c r="B185" s="64" t="s">
        <v>372</v>
      </c>
      <c r="C185" s="247" t="s">
        <v>373</v>
      </c>
      <c r="D185" s="194">
        <v>195917.77</v>
      </c>
      <c r="E185" s="194">
        <v>330265.23</v>
      </c>
      <c r="F185" s="45">
        <f t="shared" si="26"/>
        <v>168.57339178574767</v>
      </c>
    </row>
    <row r="186" spans="1:6" ht="12.75" customHeight="1" x14ac:dyDescent="0.2">
      <c r="A186" s="63">
        <v>3238</v>
      </c>
      <c r="B186" s="64" t="s">
        <v>374</v>
      </c>
      <c r="C186" s="247" t="s">
        <v>375</v>
      </c>
      <c r="D186" s="194">
        <v>16194.64</v>
      </c>
      <c r="E186" s="194">
        <v>18296.55</v>
      </c>
      <c r="F186" s="45">
        <f t="shared" si="26"/>
        <v>112.97904738851867</v>
      </c>
    </row>
    <row r="187" spans="1:6" ht="12.75" customHeight="1" x14ac:dyDescent="0.2">
      <c r="A187" s="63">
        <v>3239</v>
      </c>
      <c r="B187" s="64" t="s">
        <v>376</v>
      </c>
      <c r="C187" s="247" t="s">
        <v>377</v>
      </c>
      <c r="D187" s="194">
        <v>44016.52</v>
      </c>
      <c r="E187" s="194">
        <v>50012.26</v>
      </c>
      <c r="F187" s="45">
        <f t="shared" si="26"/>
        <v>113.6215675387332</v>
      </c>
    </row>
    <row r="188" spans="1:6" ht="12.75" customHeight="1" x14ac:dyDescent="0.2">
      <c r="A188" s="63">
        <v>324</v>
      </c>
      <c r="B188" s="64" t="s">
        <v>378</v>
      </c>
      <c r="C188" s="247" t="s">
        <v>379</v>
      </c>
      <c r="D188" s="194">
        <v>15517.57</v>
      </c>
      <c r="E188" s="194">
        <v>20485</v>
      </c>
      <c r="F188" s="45">
        <f t="shared" si="26"/>
        <v>132.01164873108354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37132.19</v>
      </c>
      <c r="E194" s="60">
        <f t="shared" si="36"/>
        <v>45259.89</v>
      </c>
      <c r="F194" s="45">
        <f t="shared" si="26"/>
        <v>121.88855545552255</v>
      </c>
    </row>
    <row r="195" spans="1:6" ht="12.75" customHeight="1" x14ac:dyDescent="0.2">
      <c r="A195" s="63">
        <v>3291</v>
      </c>
      <c r="B195" s="183" t="s">
        <v>392</v>
      </c>
      <c r="C195" s="247" t="s">
        <v>393</v>
      </c>
      <c r="D195" s="194">
        <v>872.57</v>
      </c>
      <c r="E195" s="194">
        <v>2096.4</v>
      </c>
      <c r="F195" s="45">
        <f t="shared" si="26"/>
        <v>240.25579609658823</v>
      </c>
    </row>
    <row r="196" spans="1:6" ht="12.75" customHeight="1" x14ac:dyDescent="0.2">
      <c r="A196" s="63">
        <v>3292</v>
      </c>
      <c r="B196" s="64" t="s">
        <v>394</v>
      </c>
      <c r="C196" s="247" t="s">
        <v>395</v>
      </c>
      <c r="D196" s="194">
        <v>5150.01</v>
      </c>
      <c r="E196" s="194">
        <v>6237.07</v>
      </c>
      <c r="F196" s="45">
        <f t="shared" si="26"/>
        <v>121.10792017879577</v>
      </c>
    </row>
    <row r="197" spans="1:6" ht="12.75" customHeight="1" x14ac:dyDescent="0.2">
      <c r="A197" s="63">
        <v>3293</v>
      </c>
      <c r="B197" s="64" t="s">
        <v>396</v>
      </c>
      <c r="C197" s="247" t="s">
        <v>397</v>
      </c>
      <c r="D197" s="194">
        <v>10056.719999999999</v>
      </c>
      <c r="E197" s="194">
        <v>17744.509999999998</v>
      </c>
      <c r="F197" s="45">
        <f t="shared" si="26"/>
        <v>176.44430788567246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5942.3</v>
      </c>
      <c r="E199" s="194">
        <v>5503.27</v>
      </c>
      <c r="F199" s="45">
        <f t="shared" si="26"/>
        <v>92.611783316224361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15110.59</v>
      </c>
      <c r="E201" s="194">
        <v>13678.64</v>
      </c>
      <c r="F201" s="45">
        <f t="shared" si="26"/>
        <v>90.523533495383035</v>
      </c>
    </row>
    <row r="202" spans="1:6" ht="12.75" customHeight="1" x14ac:dyDescent="0.2">
      <c r="A202" s="63">
        <v>34</v>
      </c>
      <c r="B202" s="183" t="s">
        <v>406</v>
      </c>
      <c r="C202" s="247" t="s">
        <v>407</v>
      </c>
      <c r="D202" s="60">
        <f t="shared" ref="D202:E202" si="37">D203+D208+D216</f>
        <v>24901.040000000001</v>
      </c>
      <c r="E202" s="60">
        <f t="shared" si="37"/>
        <v>29697.66</v>
      </c>
      <c r="F202" s="45">
        <f t="shared" si="26"/>
        <v>119.26272958880433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24901.040000000001</v>
      </c>
      <c r="E216" s="60">
        <f t="shared" si="40"/>
        <v>29697.66</v>
      </c>
      <c r="F216" s="45">
        <f t="shared" si="26"/>
        <v>119.26272958880433</v>
      </c>
    </row>
    <row r="217" spans="1:6" ht="12.75" customHeight="1" x14ac:dyDescent="0.2">
      <c r="A217" s="63">
        <v>3431</v>
      </c>
      <c r="B217" s="182" t="s">
        <v>436</v>
      </c>
      <c r="C217" s="247" t="s">
        <v>437</v>
      </c>
      <c r="D217" s="194">
        <v>3141.93</v>
      </c>
      <c r="E217" s="194">
        <v>3247.26</v>
      </c>
      <c r="F217" s="45">
        <f t="shared" si="26"/>
        <v>103.35239804833336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56.06</v>
      </c>
      <c r="E219" s="194">
        <v>77.58</v>
      </c>
      <c r="F219" s="45">
        <f t="shared" si="26"/>
        <v>138.38744202640027</v>
      </c>
    </row>
    <row r="220" spans="1:6" ht="12.75" customHeight="1" x14ac:dyDescent="0.2">
      <c r="A220" s="63">
        <v>3434</v>
      </c>
      <c r="B220" s="65" t="s">
        <v>442</v>
      </c>
      <c r="C220" s="247" t="s">
        <v>443</v>
      </c>
      <c r="D220" s="194">
        <v>21703.05</v>
      </c>
      <c r="E220" s="194">
        <v>26372.82</v>
      </c>
      <c r="F220" s="45">
        <f t="shared" si="26"/>
        <v>121.51665318929827</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4383078.8500000006</v>
      </c>
      <c r="E299" s="60">
        <f>E152-E297+E298</f>
        <v>5585235.8899999997</v>
      </c>
      <c r="F299" s="45">
        <f t="shared" si="68"/>
        <v>127.42722823706443</v>
      </c>
    </row>
    <row r="300" spans="1:6" ht="12.75" customHeight="1" x14ac:dyDescent="0.2">
      <c r="A300" s="63" t="s">
        <v>582</v>
      </c>
      <c r="B300" s="64" t="s">
        <v>593</v>
      </c>
      <c r="C300" s="247" t="s">
        <v>594</v>
      </c>
      <c r="D300" s="60">
        <f>IF(D6&gt;=D299,D6-D299,0)</f>
        <v>43931.469999999739</v>
      </c>
      <c r="E300" s="60">
        <f>IF(E6&gt;=E299,E6-E299,0)</f>
        <v>29960.629999999888</v>
      </c>
      <c r="F300" s="45">
        <f t="shared" si="68"/>
        <v>68.198560166550465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235833.31</v>
      </c>
      <c r="E303" s="194">
        <v>300432.71000000002</v>
      </c>
      <c r="F303" s="45">
        <f t="shared" si="68"/>
        <v>127.3919744416088</v>
      </c>
    </row>
    <row r="304" spans="1:6" ht="12.75" customHeight="1" x14ac:dyDescent="0.2">
      <c r="A304" s="63">
        <v>96</v>
      </c>
      <c r="B304" s="220" t="s">
        <v>601</v>
      </c>
      <c r="C304" s="247" t="s">
        <v>602</v>
      </c>
      <c r="D304" s="194">
        <v>0</v>
      </c>
      <c r="E304" s="194">
        <v>8475.99</v>
      </c>
      <c r="F304" s="45" t="str">
        <f t="shared" si="68"/>
        <v>-</v>
      </c>
    </row>
    <row r="305" spans="1:6" ht="12" x14ac:dyDescent="0.2">
      <c r="A305" s="63">
        <v>9661</v>
      </c>
      <c r="B305" s="220" t="s">
        <v>603</v>
      </c>
      <c r="C305" s="247" t="s">
        <v>604</v>
      </c>
      <c r="D305" s="194">
        <v>0</v>
      </c>
      <c r="E305" s="194">
        <v>8475.99</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100382.15</v>
      </c>
      <c r="E360" s="60">
        <f t="shared" si="86"/>
        <v>115982.70000000001</v>
      </c>
      <c r="F360" s="45">
        <f t="shared" si="72"/>
        <v>115.54115945912697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92882.15</v>
      </c>
      <c r="E373" s="60">
        <f t="shared" si="90"/>
        <v>115982.70000000001</v>
      </c>
      <c r="F373" s="45">
        <f t="shared" si="72"/>
        <v>124.87081748215347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92882.15</v>
      </c>
      <c r="E379" s="60">
        <f t="shared" si="92"/>
        <v>115982.70000000001</v>
      </c>
      <c r="F379" s="45">
        <f t="shared" si="72"/>
        <v>124.87081748215347</v>
      </c>
    </row>
    <row r="380" spans="1:6" ht="12.75" customHeight="1" x14ac:dyDescent="0.2">
      <c r="A380" s="63">
        <v>4221</v>
      </c>
      <c r="B380" s="64" t="s">
        <v>648</v>
      </c>
      <c r="C380" s="247" t="s">
        <v>740</v>
      </c>
      <c r="D380" s="194">
        <v>24356.97</v>
      </c>
      <c r="E380" s="194">
        <v>49340.05</v>
      </c>
      <c r="F380" s="45">
        <f t="shared" si="72"/>
        <v>202.57055783211132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27945.14</v>
      </c>
      <c r="E382" s="194">
        <v>9000</v>
      </c>
      <c r="F382" s="45">
        <f t="shared" si="72"/>
        <v>32.205957815920769</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40580.04</v>
      </c>
      <c r="E386" s="194">
        <v>57642.65</v>
      </c>
      <c r="F386" s="45">
        <f t="shared" si="72"/>
        <v>142.04680429097655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7500</v>
      </c>
      <c r="E412" s="60">
        <f t="shared" si="100"/>
        <v>0</v>
      </c>
      <c r="F412" s="45">
        <f t="shared" si="72"/>
        <v>0</v>
      </c>
    </row>
    <row r="413" spans="1:6" ht="12.75" customHeight="1" x14ac:dyDescent="0.2">
      <c r="A413" s="63">
        <v>451</v>
      </c>
      <c r="B413" s="64" t="s">
        <v>785</v>
      </c>
      <c r="C413" s="247" t="s">
        <v>786</v>
      </c>
      <c r="D413" s="194">
        <v>7500</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100382.15</v>
      </c>
      <c r="E418" s="60">
        <f t="shared" si="102"/>
        <v>115982.70000000001</v>
      </c>
      <c r="F418" s="45">
        <f t="shared" si="72"/>
        <v>115.54115945912697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4427010.32</v>
      </c>
      <c r="E422" s="60">
        <f>E6+E308</f>
        <v>5615196.5199999996</v>
      </c>
      <c r="F422" s="45">
        <f t="shared" si="72"/>
        <v>126.8394721067648</v>
      </c>
    </row>
    <row r="423" spans="1:6" ht="12.75" customHeight="1" x14ac:dyDescent="0.2">
      <c r="A423" s="63" t="s">
        <v>582</v>
      </c>
      <c r="B423" s="64" t="s">
        <v>805</v>
      </c>
      <c r="C423" s="247" t="s">
        <v>806</v>
      </c>
      <c r="D423" s="60">
        <f t="shared" ref="D423:E423" si="103">D299+D360</f>
        <v>4483461.0000000009</v>
      </c>
      <c r="E423" s="60">
        <f t="shared" si="103"/>
        <v>5701218.5899999999</v>
      </c>
      <c r="F423" s="45">
        <f t="shared" si="72"/>
        <v>127.16110589564622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56450.680000000633</v>
      </c>
      <c r="E425" s="60">
        <f t="shared" si="105"/>
        <v>86022.070000000298</v>
      </c>
      <c r="F425" s="45">
        <f t="shared" si="72"/>
        <v>152.38447083365395</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235833.31</v>
      </c>
      <c r="E427" s="60">
        <f t="shared" si="107"/>
        <v>300432.71000000002</v>
      </c>
      <c r="F427" s="45">
        <f t="shared" si="72"/>
        <v>127.3919744416088</v>
      </c>
    </row>
    <row r="428" spans="1:6" ht="24" x14ac:dyDescent="0.2">
      <c r="A428" s="249" t="s">
        <v>816</v>
      </c>
      <c r="B428" s="243" t="s">
        <v>817</v>
      </c>
      <c r="C428" s="250" t="s">
        <v>818</v>
      </c>
      <c r="D428" s="81">
        <f t="shared" ref="D428:E428" si="108">D304+D421</f>
        <v>0</v>
      </c>
      <c r="E428" s="81">
        <f t="shared" si="108"/>
        <v>8475.99</v>
      </c>
      <c r="F428" s="61" t="str">
        <f t="shared" si="72"/>
        <v>-</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4427010.32</v>
      </c>
      <c r="E643" s="60">
        <f>E422+E430</f>
        <v>5615196.5199999996</v>
      </c>
      <c r="F643" s="45">
        <f t="shared" si="109"/>
        <v>126.8394721067648</v>
      </c>
    </row>
    <row r="644" spans="1:6" ht="12.75" customHeight="1" x14ac:dyDescent="0.2">
      <c r="A644" s="63" t="s">
        <v>582</v>
      </c>
      <c r="B644" s="64" t="s">
        <v>1238</v>
      </c>
      <c r="C644" s="247" t="s">
        <v>1239</v>
      </c>
      <c r="D644" s="60">
        <f>D423+D535</f>
        <v>4483461.0000000009</v>
      </c>
      <c r="E644" s="60">
        <f>E423+E535</f>
        <v>5701218.5899999999</v>
      </c>
      <c r="F644" s="45">
        <f t="shared" si="109"/>
        <v>127.16110589564622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56450.680000000633</v>
      </c>
      <c r="E646" s="60">
        <f t="shared" si="164"/>
        <v>86022.070000000298</v>
      </c>
      <c r="F646" s="45">
        <f t="shared" si="109"/>
        <v>152.38447083365395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235833.31</v>
      </c>
      <c r="E648" s="60">
        <f>IF(E427-E426+E642-E641&gt;=0,E427-E426+E642-E641,0)</f>
        <v>300432.71000000002</v>
      </c>
      <c r="F648" s="45">
        <f t="shared" si="109"/>
        <v>127.3919744416088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292283.99000000063</v>
      </c>
      <c r="E650" s="60">
        <f t="shared" si="166"/>
        <v>386454.78000000032</v>
      </c>
      <c r="F650" s="45">
        <f t="shared" si="109"/>
        <v>132.2189354264664</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102975.06</v>
      </c>
      <c r="E653" s="194">
        <v>109435.82</v>
      </c>
      <c r="F653" s="45">
        <f t="shared" ref="F653:F740" si="167">IF(D653&lt;&gt;0,IF(E653/D653&gt;=100,"&gt;&gt;100",E653/D653*100),"-")</f>
        <v>106.27410170967613</v>
      </c>
    </row>
    <row r="654" spans="1:6" ht="12.75" customHeight="1" x14ac:dyDescent="0.2">
      <c r="A654" s="63" t="s">
        <v>1257</v>
      </c>
      <c r="B654" s="64" t="s">
        <v>1258</v>
      </c>
      <c r="C654" s="247" t="s">
        <v>1257</v>
      </c>
      <c r="D654" s="194">
        <v>4767161.6900000004</v>
      </c>
      <c r="E654" s="194">
        <v>5962581.9400000004</v>
      </c>
      <c r="F654" s="45">
        <f t="shared" si="167"/>
        <v>125.07614231981294</v>
      </c>
    </row>
    <row r="655" spans="1:6" ht="12.75" customHeight="1" x14ac:dyDescent="0.2">
      <c r="A655" s="63" t="s">
        <v>1259</v>
      </c>
      <c r="B655" s="64" t="s">
        <v>1260</v>
      </c>
      <c r="C655" s="247" t="s">
        <v>1259</v>
      </c>
      <c r="D655" s="194">
        <v>4760700.93</v>
      </c>
      <c r="E655" s="194">
        <v>5994696.4500000002</v>
      </c>
      <c r="F655" s="45">
        <f t="shared" si="167"/>
        <v>125.92045873379408</v>
      </c>
    </row>
    <row r="656" spans="1:6" ht="24" x14ac:dyDescent="0.2">
      <c r="A656" s="63">
        <v>11</v>
      </c>
      <c r="B656" s="64" t="s">
        <v>1261</v>
      </c>
      <c r="C656" s="247" t="s">
        <v>1262</v>
      </c>
      <c r="D656" s="60">
        <f t="shared" ref="D656:E656" si="168">+D653+D654-D655</f>
        <v>109435.8200000003</v>
      </c>
      <c r="E656" s="60">
        <f t="shared" si="168"/>
        <v>77321.310000000522</v>
      </c>
      <c r="F656" s="45">
        <f t="shared" si="167"/>
        <v>70.654480406872551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124</v>
      </c>
      <c r="E658" s="253">
        <v>128</v>
      </c>
      <c r="F658" s="45">
        <f t="shared" si="167"/>
        <v>103.2258064516129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124</v>
      </c>
      <c r="E660" s="253">
        <v>128</v>
      </c>
      <c r="F660" s="45">
        <f t="shared" si="167"/>
        <v>103.2258064516129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41009.89</v>
      </c>
      <c r="E683" s="192">
        <v>23147.599999999999</v>
      </c>
      <c r="F683" s="71">
        <f t="shared" si="167"/>
        <v>56.443945594587063</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257702.3</v>
      </c>
      <c r="E724" s="192">
        <v>268741.01</v>
      </c>
      <c r="F724" s="71">
        <f t="shared" si="167"/>
        <v>104.28351240947404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24500.720000000001</v>
      </c>
      <c r="E732" s="192">
        <v>20397.72</v>
      </c>
      <c r="F732" s="71">
        <f t="shared" si="167"/>
        <v>83.253553364962343</v>
      </c>
    </row>
    <row r="733" spans="1:6" ht="12.75" customHeight="1" x14ac:dyDescent="0.2">
      <c r="A733" s="70">
        <v>31215</v>
      </c>
      <c r="B733" s="65" t="s">
        <v>1396</v>
      </c>
      <c r="C733" s="278" t="s">
        <v>1397</v>
      </c>
      <c r="D733" s="192">
        <v>4232</v>
      </c>
      <c r="E733" s="192">
        <v>5784</v>
      </c>
      <c r="F733" s="71">
        <f t="shared" si="167"/>
        <v>136.67296786389414</v>
      </c>
    </row>
    <row r="734" spans="1:6" ht="12.75" customHeight="1" x14ac:dyDescent="0.2">
      <c r="A734" s="70">
        <v>32121</v>
      </c>
      <c r="B734" s="65" t="s">
        <v>1398</v>
      </c>
      <c r="C734" s="278" t="s">
        <v>1399</v>
      </c>
      <c r="D734" s="192">
        <v>62770.17</v>
      </c>
      <c r="E734" s="192">
        <v>65463.96</v>
      </c>
      <c r="F734" s="71">
        <f t="shared" si="167"/>
        <v>104.29151299096371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7203.08</v>
      </c>
      <c r="E736" s="194">
        <v>8472.02</v>
      </c>
      <c r="F736" s="45">
        <f t="shared" si="167"/>
        <v>117.61663066354949</v>
      </c>
    </row>
    <row r="737" spans="1:6" ht="12.75" customHeight="1" x14ac:dyDescent="0.2">
      <c r="A737" s="63" t="s">
        <v>1404</v>
      </c>
      <c r="B737" s="64" t="s">
        <v>1405</v>
      </c>
      <c r="C737" s="247" t="s">
        <v>1404</v>
      </c>
      <c r="D737" s="194">
        <v>148244.51</v>
      </c>
      <c r="E737" s="194">
        <v>275934</v>
      </c>
      <c r="F737" s="45">
        <f t="shared" si="167"/>
        <v>186.13438028834929</v>
      </c>
    </row>
    <row r="738" spans="1:6" ht="12.75" customHeight="1" x14ac:dyDescent="0.2">
      <c r="A738" s="63" t="s">
        <v>1406</v>
      </c>
      <c r="B738" s="64" t="s">
        <v>1407</v>
      </c>
      <c r="C738" s="247" t="s">
        <v>1406</v>
      </c>
      <c r="D738" s="194">
        <v>18987.009999999998</v>
      </c>
      <c r="E738" s="194">
        <v>16778.7</v>
      </c>
      <c r="F738" s="45">
        <f t="shared" si="167"/>
        <v>88.369364107355523</v>
      </c>
    </row>
    <row r="739" spans="1:6" ht="12.75" customHeight="1" x14ac:dyDescent="0.2">
      <c r="A739" s="70" t="s">
        <v>1408</v>
      </c>
      <c r="B739" s="65" t="s">
        <v>1409</v>
      </c>
      <c r="C739" s="278" t="s">
        <v>1408</v>
      </c>
      <c r="D739" s="192">
        <v>28686.25</v>
      </c>
      <c r="E739" s="192">
        <v>37277.53</v>
      </c>
      <c r="F739" s="71">
        <f t="shared" si="167"/>
        <v>129.94912196609874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872.57</v>
      </c>
      <c r="E741" s="192">
        <v>2096.4</v>
      </c>
      <c r="F741" s="71">
        <f t="shared" ref="F741:F1006" si="169">IF(D741&lt;&gt;0,IF(E741/D741&gt;=100,"&gt;&gt;100",E741/D741*100),"-")</f>
        <v>240.25579609658823</v>
      </c>
    </row>
    <row r="742" spans="1:6" ht="12.75" customHeight="1" x14ac:dyDescent="0.2">
      <c r="A742" s="70" t="s">
        <v>1414</v>
      </c>
      <c r="B742" s="65" t="s">
        <v>1415</v>
      </c>
      <c r="C742" s="278" t="s">
        <v>1414</v>
      </c>
      <c r="D742" s="192">
        <v>5150.01</v>
      </c>
      <c r="E742" s="192">
        <v>3583.69</v>
      </c>
      <c r="F742" s="71">
        <f t="shared" si="169"/>
        <v>69.586078473634032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5160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0"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9183755.1600000001</v>
      </c>
      <c r="E6" s="180">
        <f t="shared" si="0"/>
        <v>9877521.7599999979</v>
      </c>
      <c r="F6" s="181">
        <f t="shared" ref="F6:F298" si="1">IF(D6&gt;0,IF(E6/D6&gt;=100,"&gt;&gt;100",E6/D6*100),"-")</f>
        <v>107.55428022538874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9052555.1099999994</v>
      </c>
      <c r="E7" s="79">
        <f t="shared" si="2"/>
        <v>9780407.7899999972</v>
      </c>
      <c r="F7" s="71">
        <f t="shared" si="1"/>
        <v>108.04030101066127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9044215.0899999999</v>
      </c>
      <c r="E12" s="79">
        <f t="shared" si="3"/>
        <v>9780407.7899999972</v>
      </c>
      <c r="F12" s="71">
        <f t="shared" si="1"/>
        <v>108.1399291444759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8672362.5999999996</v>
      </c>
      <c r="E13" s="79">
        <f t="shared" si="4"/>
        <v>8564796.0199999977</v>
      </c>
      <c r="F13" s="71">
        <f t="shared" si="1"/>
        <v>98.759662332384465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33733.47</v>
      </c>
      <c r="E14" s="192">
        <v>33733.47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17777158.41</v>
      </c>
      <c r="E15" s="192">
        <v>17895557.969999999</v>
      </c>
      <c r="F15" s="71">
        <f t="shared" si="1"/>
        <v>100.66602072878754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9138529.2799999993</v>
      </c>
      <c r="E18" s="192">
        <v>9364495.4199999999</v>
      </c>
      <c r="F18" s="71">
        <f t="shared" si="1"/>
        <v>102.47267512174562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353271.30000000016</v>
      </c>
      <c r="E19" s="79">
        <f t="shared" si="5"/>
        <v>1197030.5800000003</v>
      </c>
      <c r="F19" s="71">
        <f t="shared" si="1"/>
        <v>338.84172872237281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495910.58</v>
      </c>
      <c r="E20" s="192">
        <v>533554.24</v>
      </c>
      <c r="F20" s="71">
        <f t="shared" si="1"/>
        <v>107.59081607010683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43629.2</v>
      </c>
      <c r="E21" s="192">
        <v>39112.839999999997</v>
      </c>
      <c r="F21" s="71">
        <f t="shared" si="1"/>
        <v>89.648308930716126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49086.67</v>
      </c>
      <c r="E22" s="192">
        <v>73302.91</v>
      </c>
      <c r="F22" s="71">
        <f t="shared" si="1"/>
        <v>149.3336378287629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3042.38</v>
      </c>
      <c r="E24" s="192">
        <v>0</v>
      </c>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37177.29</v>
      </c>
      <c r="E25" s="192">
        <v>36425.42</v>
      </c>
      <c r="F25" s="71">
        <f t="shared" si="1"/>
        <v>97.977609449209453</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643935.85</v>
      </c>
      <c r="E26" s="192">
        <v>2040622.85</v>
      </c>
      <c r="F26" s="71">
        <f t="shared" si="1"/>
        <v>316.8984690012212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919510.67</v>
      </c>
      <c r="E28" s="192">
        <v>1525987.68</v>
      </c>
      <c r="F28" s="71">
        <f t="shared" si="1"/>
        <v>165.95649509972515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18581.189999999999</v>
      </c>
      <c r="E35" s="79">
        <f t="shared" si="7"/>
        <v>18581.189999999999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18581.189999999999</v>
      </c>
      <c r="E37" s="192">
        <v>18581.189999999999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446716.22</v>
      </c>
      <c r="E54" s="192">
        <v>511406.99</v>
      </c>
      <c r="F54" s="71">
        <f t="shared" si="1"/>
        <v>114.48140163793472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446716.22</v>
      </c>
      <c r="E55" s="192">
        <v>511406.99</v>
      </c>
      <c r="F55" s="71">
        <f t="shared" si="1"/>
        <v>114.48140163793472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8340.02</v>
      </c>
      <c r="E63" s="79">
        <f>SUM(E64:E68)</f>
        <v>0</v>
      </c>
      <c r="F63" s="71">
        <f>IF(D63&gt;0,IF(E63/D63&gt;=100,"&gt;&gt;100",E63/D63*100),"-")</f>
        <v>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8340.02</v>
      </c>
      <c r="E64" s="192">
        <v>0</v>
      </c>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131200.04999999999</v>
      </c>
      <c r="E69" s="79">
        <f>E70+E82+E88+E119+E135+E147+E165+E171</f>
        <v>97113.969999999987</v>
      </c>
      <c r="F69" s="71">
        <f t="shared" si="1"/>
        <v>74.019765998564779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109435.82</v>
      </c>
      <c r="E70" s="79">
        <f t="shared" si="12"/>
        <v>77321.31</v>
      </c>
      <c r="F70" s="71">
        <f t="shared" si="1"/>
        <v>70.654480406872253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108638.44</v>
      </c>
      <c r="E71" s="79">
        <f t="shared" si="13"/>
        <v>76054</v>
      </c>
      <c r="F71" s="71">
        <f t="shared" si="1"/>
        <v>70.006528076065891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108638.44</v>
      </c>
      <c r="E73" s="192">
        <v>76054</v>
      </c>
      <c r="F73" s="71">
        <f t="shared" si="1"/>
        <v>70.006528076065891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797.38</v>
      </c>
      <c r="E80" s="192">
        <v>1267.31</v>
      </c>
      <c r="F80" s="71">
        <f t="shared" si="1"/>
        <v>158.93425970051919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17787.48</v>
      </c>
      <c r="E82" s="79">
        <f>SUM(E83:E85)-E86+E87</f>
        <v>9197.65</v>
      </c>
      <c r="F82" s="71">
        <f t="shared" si="1"/>
        <v>51.708561302669068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400</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727.34</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17387.48</v>
      </c>
      <c r="E87" s="192">
        <v>8470.31</v>
      </c>
      <c r="F87" s="71">
        <f t="shared" si="1"/>
        <v>48.714994927384531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3976.75</v>
      </c>
      <c r="E147" s="79">
        <f t="shared" si="24"/>
        <v>10595.01</v>
      </c>
      <c r="F147" s="71">
        <f t="shared" si="1"/>
        <v>266.42383856163951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3976.75</v>
      </c>
      <c r="E161" s="192">
        <v>10595.01</v>
      </c>
      <c r="F161" s="71">
        <f t="shared" si="1"/>
        <v>266.42383856163951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9183755.1600000001</v>
      </c>
      <c r="E176" s="79">
        <f>E177+E251</f>
        <v>9877521.7599999998</v>
      </c>
      <c r="F176" s="71">
        <f t="shared" si="1"/>
        <v>107.55428022538875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399314.68</v>
      </c>
      <c r="E177" s="79">
        <f>E178+E197+E203+E219+E247+E248</f>
        <v>446327.28000000009</v>
      </c>
      <c r="F177" s="71">
        <f t="shared" si="1"/>
        <v>111.77332123126556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394471.57</v>
      </c>
      <c r="E178" s="79">
        <f>SUM(E179:E181)+E185+E186+SUM(E194:E196)</f>
        <v>440313.35000000003</v>
      </c>
      <c r="F178" s="71">
        <f t="shared" si="1"/>
        <v>111.62106054943325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352093.52</v>
      </c>
      <c r="E179" s="192">
        <v>384386.9</v>
      </c>
      <c r="F179" s="71">
        <f t="shared" si="1"/>
        <v>109.17181889629779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38067.1</v>
      </c>
      <c r="E180" s="192">
        <v>43484.82</v>
      </c>
      <c r="F180" s="71">
        <f t="shared" si="1"/>
        <v>114.23202713103966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2424.34</v>
      </c>
      <c r="E181" s="79">
        <f t="shared" si="28"/>
        <v>3145.42</v>
      </c>
      <c r="F181" s="71">
        <f t="shared" si="1"/>
        <v>129.74335283004859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2424.34</v>
      </c>
      <c r="E184" s="192">
        <v>3145.42</v>
      </c>
      <c r="F184" s="71">
        <f t="shared" si="1"/>
        <v>129.74335283004859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1886.61</v>
      </c>
      <c r="E196" s="192">
        <v>9296.2099999999991</v>
      </c>
      <c r="F196" s="71">
        <f t="shared" si="1"/>
        <v>492.74677861349187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4843.1099999999997</v>
      </c>
      <c r="E197" s="79">
        <f>SUM(E198:E202)</f>
        <v>3286.53</v>
      </c>
      <c r="F197" s="71">
        <f t="shared" si="1"/>
        <v>67.859908199483399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4843.1099999999997</v>
      </c>
      <c r="E199" s="192">
        <v>3286.53</v>
      </c>
      <c r="F199" s="71">
        <f t="shared" ref="F199:F202" si="30">IF(D199&gt;0,IF(E199/D199&gt;=100,"&gt;&gt;100",E199/D199*100),"-")</f>
        <v>67.859908199483399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2727.4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8784440.4800000004</v>
      </c>
      <c r="E251" s="79">
        <f>+E252+E255-E264+E274+E291</f>
        <v>9431194.4800000004</v>
      </c>
      <c r="F251" s="71">
        <f t="shared" si="1"/>
        <v>107.36249510111087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9076724.4700000007</v>
      </c>
      <c r="E252" s="79">
        <f>E253-E254</f>
        <v>9809173.2699999996</v>
      </c>
      <c r="F252" s="71">
        <f t="shared" si="1"/>
        <v>108.06952775112715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9076724.4700000007</v>
      </c>
      <c r="E253" s="192">
        <v>9809173.2699999996</v>
      </c>
      <c r="F253" s="71">
        <f t="shared" si="1"/>
        <v>108.06952775112715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-292283.99000000005</v>
      </c>
      <c r="E255" s="79">
        <f>E256-E260</f>
        <v>-386454.78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292283.99000000005</v>
      </c>
      <c r="E260" s="79">
        <f>SUM(E261:E263)</f>
        <v>386454.78</v>
      </c>
      <c r="F260" s="71">
        <f t="shared" si="1"/>
        <v>132.21893542646657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274217.28000000003</v>
      </c>
      <c r="E261" s="192">
        <v>317130.37</v>
      </c>
      <c r="F261" s="71">
        <f t="shared" si="1"/>
        <v>115.64930189665654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18066.71</v>
      </c>
      <c r="E262" s="192">
        <v>69324.41</v>
      </c>
      <c r="F262" s="71">
        <f t="shared" si="1"/>
        <v>383.71352614836906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8475.99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8475.99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3976.75</v>
      </c>
      <c r="E302" s="192">
        <v>10595.01</v>
      </c>
      <c r="F302" s="71">
        <f t="shared" si="43"/>
        <v>266.42383856163951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16426.099999999999</v>
      </c>
      <c r="E308" s="192">
        <v>7839.88</v>
      </c>
      <c r="F308" s="71">
        <f t="shared" si="43"/>
        <v>47.728188675339858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330</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631.38</v>
      </c>
      <c r="E311" s="192">
        <v>630.42999999999995</v>
      </c>
      <c r="F311" s="71">
        <f t="shared" si="43"/>
        <v>99.849535937153533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601.53</v>
      </c>
      <c r="E336" s="192">
        <v>113.65</v>
      </c>
      <c r="F336" s="71">
        <f t="shared" si="43"/>
        <v>18.893488271574157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393870.04</v>
      </c>
      <c r="E337" s="192">
        <v>440199.7</v>
      </c>
      <c r="F337" s="71">
        <f t="shared" si="43"/>
        <v>111.76267684640347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4843.1099999999997</v>
      </c>
      <c r="E339" s="192">
        <v>3286.53</v>
      </c>
      <c r="F339" s="71">
        <f t="shared" si="43"/>
        <v>67.859908199483399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v>1875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852.4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0"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2833</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4483461</v>
      </c>
      <c r="E107" s="60">
        <f t="shared" si="21"/>
        <v>5701218.5899999999</v>
      </c>
      <c r="F107" s="45">
        <f t="shared" si="1"/>
        <v>127.16110589564624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4483461</v>
      </c>
      <c r="E109" s="194">
        <v>5701218.5899999999</v>
      </c>
      <c r="F109" s="45">
        <f t="shared" si="1"/>
        <v>127.16110589564624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4483461</v>
      </c>
      <c r="E141" s="81">
        <f t="shared" si="28"/>
        <v>5701218.5899999999</v>
      </c>
      <c r="F141" s="61">
        <f t="shared" si="1"/>
        <v>127.16110589564624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3085</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1540512.11</v>
      </c>
      <c r="E5" s="82">
        <f t="shared" si="0"/>
        <v>87858.96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1540512.11</v>
      </c>
      <c r="E22" s="83">
        <f t="shared" si="3"/>
        <v>87858.96</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1540512.11</v>
      </c>
      <c r="E23" s="83">
        <f t="shared" si="4"/>
        <v>87858.96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327">
        <v>87858.96</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1540512.11</v>
      </c>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3155</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399314.68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5839364.2400000002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5704153.3200000003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4569191.32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995484.33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29695.78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109781.89</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117671.5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17539.419999999998</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5792351.6400000006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5658311.540000001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4536897.9400000004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990066.61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28974.7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102372.29</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119228.08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14812.02</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446327.27999999933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113.65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113.65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113.65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113.65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446213.63000000006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2362.7800000000002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441123.45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2727.4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7" t="s">
        <v>3155</v>
      </c>
      <c r="B1" s="385"/>
      <c r="C1" s="385"/>
      <c r="D1" s="385"/>
      <c r="E1" s="51" t="s">
        <v>3302</v>
      </c>
      <c r="F1" s="51"/>
      <c r="G1" s="51"/>
      <c r="H1" s="51"/>
      <c r="I1" s="51"/>
      <c r="J1" s="51"/>
      <c r="K1" s="51"/>
      <c r="L1" s="51"/>
      <c r="M1" s="51"/>
      <c r="N1" s="51"/>
      <c r="O1" s="51"/>
      <c r="P1" s="51"/>
    </row>
    <row r="2" spans="1:17" ht="37.5" customHeight="1" x14ac:dyDescent="0.2">
      <c r="A2" s="387" t="s">
        <v>3303</v>
      </c>
      <c r="B2" s="385"/>
      <c r="C2" s="385"/>
      <c r="D2" s="385"/>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24875</v>
      </c>
      <c r="P3" s="51"/>
    </row>
    <row r="4" spans="1:17" ht="19.5" customHeight="1" x14ac:dyDescent="0.2">
      <c r="A4" s="391" t="s">
        <v>3314</v>
      </c>
      <c r="B4" s="392"/>
      <c r="C4" s="393"/>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3327</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3336</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3655</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nevenka.sarusic</cp:lastModifiedBy>
  <cp:lastPrinted>2026-01-30T14:22:13Z</cp:lastPrinted>
  <dcterms:created xsi:type="dcterms:W3CDTF">2022-04-01T05:14:30Z</dcterms:created>
  <dcterms:modified xsi:type="dcterms:W3CDTF">2026-02-02T09:30:44Z</dcterms:modified>
</cp:coreProperties>
</file>